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STAVEBNÍ PRÁCE\3. Polopodzemní Větrná, Šaripova\3. PD + VV\"/>
    </mc:Choice>
  </mc:AlternateContent>
  <bookViews>
    <workbookView xWindow="0" yWindow="0" windowWidth="28800" windowHeight="12435"/>
  </bookViews>
  <sheets>
    <sheet name="Stavba" sheetId="1" r:id="rId1"/>
    <sheet name="SO 00 VON" sheetId="2" r:id="rId2"/>
    <sheet name="SO 00 VON1" sheetId="3" r:id="rId3"/>
    <sheet name="SO 00  VON2" sheetId="4" r:id="rId4"/>
    <sheet name="SO 04.12Šaripova 18a" sheetId="47" r:id="rId5"/>
    <sheet name="SO 04.112Šaripova 18a" sheetId="48" r:id="rId6"/>
    <sheet name="SO 04.121Šaripova 18a" sheetId="49" r:id="rId7"/>
    <sheet name="SO 04.12Šaripova 18b" sheetId="50" r:id="rId8"/>
    <sheet name="SO 04.121Šaripova 18b" sheetId="51" r:id="rId9"/>
    <sheet name="SO 04.112Šaripova 18b" sheetId="52" r:id="rId10"/>
    <sheet name="SO 04.3 Větrná 9" sheetId="56" r:id="rId11"/>
    <sheet name="SO 04.31 Větrná 9" sheetId="57" r:id="rId12"/>
    <sheet name="SO 04.311 Větrná 9" sheetId="58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 VON2'!$1:$6</definedName>
    <definedName name="_xlnm.Print_Titles" localSheetId="2">'SO 00 VON1'!$1:$6</definedName>
    <definedName name="_xlnm.Print_Titles" localSheetId="5">'SO 04.112Šaripova 18a'!$1:$6</definedName>
    <definedName name="_xlnm.Print_Titles" localSheetId="9">'SO 04.112Šaripova 18b'!$1:$6</definedName>
    <definedName name="_xlnm.Print_Titles" localSheetId="6">'SO 04.121Šaripova 18a'!$1:$6</definedName>
    <definedName name="_xlnm.Print_Titles" localSheetId="8">'SO 04.121Šaripova 18b'!$1:$6</definedName>
    <definedName name="_xlnm.Print_Titles" localSheetId="11">'SO 04.31 Větrná 9'!$1:$6</definedName>
    <definedName name="_xlnm.Print_Titles" localSheetId="12">'SO 04.311 Větrná 9'!$1:$6</definedName>
    <definedName name="Objednatel" localSheetId="0">Stavba!$D$11</definedName>
    <definedName name="Objekt" localSheetId="0">Stavba!$B$29</definedName>
    <definedName name="_xlnm.Print_Area" localSheetId="3">'SO 00  VON2'!$A$1:$K$33</definedName>
    <definedName name="_xlnm.Print_Area" localSheetId="1">'SO 00 VON'!$A$1:$G$45</definedName>
    <definedName name="_xlnm.Print_Area" localSheetId="2">'SO 00 VON1'!$A$1:$I$23</definedName>
    <definedName name="_xlnm.Print_Area" localSheetId="5">'SO 04.112Šaripova 18a'!$A$1:$I$38</definedName>
    <definedName name="_xlnm.Print_Area" localSheetId="9">'SO 04.112Šaripova 18b'!$A$1:$K$155</definedName>
    <definedName name="_xlnm.Print_Area" localSheetId="6">'SO 04.121Šaripova 18a'!$A$1:$K$145</definedName>
    <definedName name="_xlnm.Print_Area" localSheetId="8">'SO 04.121Šaripova 18b'!$A$1:$I$40</definedName>
    <definedName name="_xlnm.Print_Area" localSheetId="4">'SO 04.12Šaripova 18a'!$A$1:$G$45</definedName>
    <definedName name="_xlnm.Print_Area" localSheetId="7">'SO 04.12Šaripova 18b'!$A$1:$G$45</definedName>
    <definedName name="_xlnm.Print_Area" localSheetId="10">'SO 04.3 Větrná 9'!$A$1:$G$45</definedName>
    <definedName name="_xlnm.Print_Area" localSheetId="11">'SO 04.31 Větrná 9'!$A$1:$I$38</definedName>
    <definedName name="_xlnm.Print_Area" localSheetId="12">'SO 04.311 Větrná 9'!$A$1:$K$160</definedName>
    <definedName name="_xlnm.Print_Area" localSheetId="0">Stavba!$B$1:$J$49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9" hidden="1">0</definedName>
    <definedName name="solver_lin" localSheetId="6" hidden="1">0</definedName>
    <definedName name="solver_lin" localSheetId="12" hidden="1">0</definedName>
    <definedName name="solver_num" localSheetId="3" hidden="1">0</definedName>
    <definedName name="solver_num" localSheetId="9" hidden="1">0</definedName>
    <definedName name="solver_num" localSheetId="6" hidden="1">0</definedName>
    <definedName name="solver_num" localSheetId="12" hidden="1">0</definedName>
    <definedName name="solver_opt" localSheetId="3" hidden="1">'SO 00  VON2'!#REF!</definedName>
    <definedName name="solver_opt" localSheetId="9" hidden="1">'SO 04.112Šaripova 18b'!#REF!</definedName>
    <definedName name="solver_opt" localSheetId="6" hidden="1">'SO 04.121Šaripova 18a'!#REF!</definedName>
    <definedName name="solver_opt" localSheetId="12" hidden="1">'SO 04.311 Větrná 9'!#REF!</definedName>
    <definedName name="solver_typ" localSheetId="3" hidden="1">1</definedName>
    <definedName name="solver_typ" localSheetId="9" hidden="1">1</definedName>
    <definedName name="solver_typ" localSheetId="6" hidden="1">1</definedName>
    <definedName name="solver_typ" localSheetId="12" hidden="1">1</definedName>
    <definedName name="solver_val" localSheetId="3" hidden="1">0</definedName>
    <definedName name="solver_val" localSheetId="9" hidden="1">0</definedName>
    <definedName name="solver_val" localSheetId="6" hidden="1">0</definedName>
    <definedName name="solver_val" localSheetId="12" hidden="1">0</definedName>
    <definedName name="SoucetDilu" localSheetId="0">Stavba!#REF!</definedName>
    <definedName name="StavbaCelkem" localSheetId="0">Stavba!$H$34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G68" i="58" l="1"/>
  <c r="K105" i="49" l="1"/>
  <c r="I105" i="49"/>
  <c r="G105" i="49"/>
  <c r="G22" i="4" l="1"/>
  <c r="G11" i="4"/>
  <c r="I31" i="1" l="1"/>
  <c r="F31" i="1" s="1"/>
  <c r="I32" i="1"/>
  <c r="F32" i="1" s="1"/>
  <c r="I36" i="57" l="1"/>
  <c r="D21" i="56"/>
  <c r="I35" i="57"/>
  <c r="G21" i="56" s="1"/>
  <c r="D20" i="56"/>
  <c r="I34" i="57"/>
  <c r="G20" i="56" s="1"/>
  <c r="D19" i="56"/>
  <c r="I33" i="57"/>
  <c r="G19" i="56" s="1"/>
  <c r="D18" i="56"/>
  <c r="I32" i="57"/>
  <c r="G18" i="56" s="1"/>
  <c r="G17" i="56"/>
  <c r="D17" i="56"/>
  <c r="I31" i="57"/>
  <c r="D16" i="56"/>
  <c r="I30" i="57"/>
  <c r="G16" i="56" s="1"/>
  <c r="D15" i="56"/>
  <c r="I29" i="57"/>
  <c r="BE159" i="58"/>
  <c r="BD159" i="58"/>
  <c r="BC159" i="58"/>
  <c r="BB159" i="58"/>
  <c r="K159" i="58"/>
  <c r="I159" i="58"/>
  <c r="G159" i="58"/>
  <c r="BA159" i="58" s="1"/>
  <c r="BE158" i="58"/>
  <c r="BE160" i="58" s="1"/>
  <c r="I23" i="57" s="1"/>
  <c r="BD158" i="58"/>
  <c r="BC158" i="58"/>
  <c r="BC160" i="58" s="1"/>
  <c r="G23" i="57" s="1"/>
  <c r="BB158" i="58"/>
  <c r="BB160" i="58" s="1"/>
  <c r="F23" i="57" s="1"/>
  <c r="K158" i="58"/>
  <c r="K160" i="58" s="1"/>
  <c r="I158" i="58"/>
  <c r="G158" i="58"/>
  <c r="G160" i="58" s="1"/>
  <c r="B23" i="57"/>
  <c r="A23" i="57"/>
  <c r="I160" i="58"/>
  <c r="BE154" i="58"/>
  <c r="BE156" i="58" s="1"/>
  <c r="I22" i="57" s="1"/>
  <c r="BC154" i="58"/>
  <c r="BB154" i="58"/>
  <c r="BB156" i="58" s="1"/>
  <c r="F22" i="57" s="1"/>
  <c r="BA154" i="58"/>
  <c r="BA156" i="58" s="1"/>
  <c r="E22" i="57" s="1"/>
  <c r="K154" i="58"/>
  <c r="K156" i="58" s="1"/>
  <c r="I154" i="58"/>
  <c r="G154" i="58"/>
  <c r="BD154" i="58" s="1"/>
  <c r="BD156" i="58" s="1"/>
  <c r="H22" i="57" s="1"/>
  <c r="B22" i="57"/>
  <c r="A22" i="57"/>
  <c r="BC156" i="58"/>
  <c r="G22" i="57" s="1"/>
  <c r="I156" i="58"/>
  <c r="BE151" i="58"/>
  <c r="BD151" i="58"/>
  <c r="BC151" i="58"/>
  <c r="BA151" i="58"/>
  <c r="K151" i="58"/>
  <c r="I151" i="58"/>
  <c r="G151" i="58"/>
  <c r="BB151" i="58" s="1"/>
  <c r="BE150" i="58"/>
  <c r="BE152" i="58" s="1"/>
  <c r="I21" i="57" s="1"/>
  <c r="BD150" i="58"/>
  <c r="BD152" i="58" s="1"/>
  <c r="H21" i="57" s="1"/>
  <c r="BC150" i="58"/>
  <c r="BA150" i="58"/>
  <c r="K150" i="58"/>
  <c r="I150" i="58"/>
  <c r="G150" i="58"/>
  <c r="BB150" i="58" s="1"/>
  <c r="B21" i="57"/>
  <c r="A21" i="57"/>
  <c r="BC152" i="58"/>
  <c r="G21" i="57" s="1"/>
  <c r="BE147" i="58"/>
  <c r="BE148" i="58" s="1"/>
  <c r="I20" i="57" s="1"/>
  <c r="BD147" i="58"/>
  <c r="BD148" i="58" s="1"/>
  <c r="H20" i="57" s="1"/>
  <c r="BC147" i="58"/>
  <c r="BB147" i="58"/>
  <c r="BB148" i="58" s="1"/>
  <c r="F20" i="57" s="1"/>
  <c r="K147" i="58"/>
  <c r="K148" i="58" s="1"/>
  <c r="I147" i="58"/>
  <c r="I148" i="58" s="1"/>
  <c r="G147" i="58"/>
  <c r="BA147" i="58" s="1"/>
  <c r="BA148" i="58" s="1"/>
  <c r="E20" i="57" s="1"/>
  <c r="B20" i="57"/>
  <c r="A20" i="57"/>
  <c r="BC148" i="58"/>
  <c r="G20" i="57" s="1"/>
  <c r="BE143" i="58"/>
  <c r="BE145" i="58" s="1"/>
  <c r="I19" i="57" s="1"/>
  <c r="BD143" i="58"/>
  <c r="BC143" i="58"/>
  <c r="BB143" i="58"/>
  <c r="BB145" i="58" s="1"/>
  <c r="F19" i="57" s="1"/>
  <c r="K143" i="58"/>
  <c r="I143" i="58"/>
  <c r="I145" i="58" s="1"/>
  <c r="G143" i="58"/>
  <c r="BA143" i="58" s="1"/>
  <c r="BA145" i="58" s="1"/>
  <c r="E19" i="57" s="1"/>
  <c r="B19" i="57"/>
  <c r="A19" i="57"/>
  <c r="BD145" i="58"/>
  <c r="H19" i="57" s="1"/>
  <c r="BC145" i="58"/>
  <c r="G19" i="57" s="1"/>
  <c r="K145" i="58"/>
  <c r="BE138" i="58"/>
  <c r="BD138" i="58"/>
  <c r="BC138" i="58"/>
  <c r="BB138" i="58"/>
  <c r="K138" i="58"/>
  <c r="I138" i="58"/>
  <c r="G138" i="58"/>
  <c r="BA138" i="58" s="1"/>
  <c r="BE136" i="58"/>
  <c r="BD136" i="58"/>
  <c r="BC136" i="58"/>
  <c r="BC141" i="58" s="1"/>
  <c r="G18" i="57" s="1"/>
  <c r="BB136" i="58"/>
  <c r="K136" i="58"/>
  <c r="K141" i="58" s="1"/>
  <c r="I136" i="58"/>
  <c r="I141" i="58" s="1"/>
  <c r="G136" i="58"/>
  <c r="G141" i="58" s="1"/>
  <c r="B18" i="57"/>
  <c r="A18" i="57"/>
  <c r="BB141" i="58"/>
  <c r="F18" i="57" s="1"/>
  <c r="BE133" i="58"/>
  <c r="BE134" i="58" s="1"/>
  <c r="I17" i="57" s="1"/>
  <c r="BD133" i="58"/>
  <c r="BD134" i="58" s="1"/>
  <c r="H17" i="57" s="1"/>
  <c r="BC133" i="58"/>
  <c r="BC134" i="58" s="1"/>
  <c r="G17" i="57" s="1"/>
  <c r="BB133" i="58"/>
  <c r="BB134" i="58" s="1"/>
  <c r="F17" i="57" s="1"/>
  <c r="K133" i="58"/>
  <c r="K134" i="58" s="1"/>
  <c r="I133" i="58"/>
  <c r="G133" i="58"/>
  <c r="BA133" i="58" s="1"/>
  <c r="BA134" i="58" s="1"/>
  <c r="E17" i="57" s="1"/>
  <c r="B17" i="57"/>
  <c r="A17" i="57"/>
  <c r="I134" i="58"/>
  <c r="G134" i="58"/>
  <c r="BE129" i="58"/>
  <c r="BD129" i="58"/>
  <c r="BC129" i="58"/>
  <c r="BB129" i="58"/>
  <c r="K129" i="58"/>
  <c r="I129" i="58"/>
  <c r="G129" i="58"/>
  <c r="BA129" i="58" s="1"/>
  <c r="BE127" i="58"/>
  <c r="BD127" i="58"/>
  <c r="BC127" i="58"/>
  <c r="BB127" i="58"/>
  <c r="K127" i="58"/>
  <c r="I127" i="58"/>
  <c r="G127" i="58"/>
  <c r="BA127" i="58" s="1"/>
  <c r="BE124" i="58"/>
  <c r="BD124" i="58"/>
  <c r="BC124" i="58"/>
  <c r="BC131" i="58" s="1"/>
  <c r="G16" i="57" s="1"/>
  <c r="BB124" i="58"/>
  <c r="K124" i="58"/>
  <c r="I124" i="58"/>
  <c r="I131" i="58" s="1"/>
  <c r="G124" i="58"/>
  <c r="B16" i="57"/>
  <c r="A16" i="57"/>
  <c r="K131" i="58"/>
  <c r="BE114" i="58"/>
  <c r="BD114" i="58"/>
  <c r="BC114" i="58"/>
  <c r="BB114" i="58"/>
  <c r="K114" i="58"/>
  <c r="I114" i="58"/>
  <c r="G114" i="58"/>
  <c r="BA114" i="58" s="1"/>
  <c r="BE110" i="58"/>
  <c r="BE122" i="58" s="1"/>
  <c r="I15" i="57" s="1"/>
  <c r="BD110" i="58"/>
  <c r="BC110" i="58"/>
  <c r="BC122" i="58" s="1"/>
  <c r="G15" i="57" s="1"/>
  <c r="BB110" i="58"/>
  <c r="K110" i="58"/>
  <c r="I110" i="58"/>
  <c r="G110" i="58"/>
  <c r="BA110" i="58" s="1"/>
  <c r="B15" i="57"/>
  <c r="A15" i="57"/>
  <c r="K122" i="58"/>
  <c r="I122" i="58"/>
  <c r="BE104" i="58"/>
  <c r="BE108" i="58" s="1"/>
  <c r="I14" i="57" s="1"/>
  <c r="BD104" i="58"/>
  <c r="BD108" i="58" s="1"/>
  <c r="H14" i="57" s="1"/>
  <c r="BC104" i="58"/>
  <c r="BC108" i="58" s="1"/>
  <c r="G14" i="57" s="1"/>
  <c r="BB104" i="58"/>
  <c r="BB108" i="58" s="1"/>
  <c r="F14" i="57" s="1"/>
  <c r="K104" i="58"/>
  <c r="K108" i="58" s="1"/>
  <c r="I104" i="58"/>
  <c r="I108" i="58" s="1"/>
  <c r="G104" i="58"/>
  <c r="BA104" i="58" s="1"/>
  <c r="BA108" i="58" s="1"/>
  <c r="E14" i="57" s="1"/>
  <c r="B14" i="57"/>
  <c r="A14" i="57"/>
  <c r="G108" i="58"/>
  <c r="BE99" i="58"/>
  <c r="BE102" i="58" s="1"/>
  <c r="I13" i="57" s="1"/>
  <c r="BD99" i="58"/>
  <c r="BD102" i="58" s="1"/>
  <c r="H13" i="57" s="1"/>
  <c r="BC99" i="58"/>
  <c r="BC102" i="58" s="1"/>
  <c r="G13" i="57" s="1"/>
  <c r="BB99" i="58"/>
  <c r="BB102" i="58" s="1"/>
  <c r="F13" i="57" s="1"/>
  <c r="K99" i="58"/>
  <c r="I99" i="58"/>
  <c r="I102" i="58" s="1"/>
  <c r="G99" i="58"/>
  <c r="BA99" i="58" s="1"/>
  <c r="BA102" i="58" s="1"/>
  <c r="E13" i="57" s="1"/>
  <c r="B13" i="57"/>
  <c r="A13" i="57"/>
  <c r="K102" i="58"/>
  <c r="BE96" i="58"/>
  <c r="BE97" i="58" s="1"/>
  <c r="I12" i="57" s="1"/>
  <c r="BD96" i="58"/>
  <c r="BC96" i="58"/>
  <c r="BB96" i="58"/>
  <c r="BB97" i="58" s="1"/>
  <c r="F12" i="57" s="1"/>
  <c r="K96" i="58"/>
  <c r="K97" i="58" s="1"/>
  <c r="I96" i="58"/>
  <c r="G96" i="58"/>
  <c r="BA96" i="58" s="1"/>
  <c r="BA97" i="58" s="1"/>
  <c r="E12" i="57" s="1"/>
  <c r="B12" i="57"/>
  <c r="A12" i="57"/>
  <c r="BD97" i="58"/>
  <c r="H12" i="57" s="1"/>
  <c r="BC97" i="58"/>
  <c r="G12" i="57" s="1"/>
  <c r="I97" i="58"/>
  <c r="BE92" i="58"/>
  <c r="BD92" i="58"/>
  <c r="BC92" i="58"/>
  <c r="BB92" i="58"/>
  <c r="K92" i="58"/>
  <c r="I92" i="58"/>
  <c r="G92" i="58"/>
  <c r="BA92" i="58" s="1"/>
  <c r="BE89" i="58"/>
  <c r="BD89" i="58"/>
  <c r="BC89" i="58"/>
  <c r="BB89" i="58"/>
  <c r="K89" i="58"/>
  <c r="I89" i="58"/>
  <c r="G89" i="58"/>
  <c r="BA89" i="58" s="1"/>
  <c r="BE87" i="58"/>
  <c r="BD87" i="58"/>
  <c r="BC87" i="58"/>
  <c r="BB87" i="58"/>
  <c r="K87" i="58"/>
  <c r="I87" i="58"/>
  <c r="G87" i="58"/>
  <c r="BA87" i="58" s="1"/>
  <c r="BE85" i="58"/>
  <c r="BD85" i="58"/>
  <c r="BC85" i="58"/>
  <c r="BB85" i="58"/>
  <c r="K85" i="58"/>
  <c r="I85" i="58"/>
  <c r="G85" i="58"/>
  <c r="B11" i="57"/>
  <c r="A11" i="57"/>
  <c r="BE81" i="58"/>
  <c r="BD81" i="58"/>
  <c r="BD83" i="58" s="1"/>
  <c r="H10" i="57" s="1"/>
  <c r="BC81" i="58"/>
  <c r="BC83" i="58" s="1"/>
  <c r="G10" i="57" s="1"/>
  <c r="BB81" i="58"/>
  <c r="BB83" i="58" s="1"/>
  <c r="F10" i="57" s="1"/>
  <c r="K81" i="58"/>
  <c r="I81" i="58"/>
  <c r="I83" i="58" s="1"/>
  <c r="G81" i="58"/>
  <c r="G83" i="58" s="1"/>
  <c r="B10" i="57"/>
  <c r="A10" i="57"/>
  <c r="BE83" i="58"/>
  <c r="I10" i="57" s="1"/>
  <c r="K83" i="58"/>
  <c r="BE77" i="58"/>
  <c r="BD77" i="58"/>
  <c r="BC77" i="58"/>
  <c r="BB77" i="58"/>
  <c r="K77" i="58"/>
  <c r="I77" i="58"/>
  <c r="G77" i="58"/>
  <c r="BA77" i="58" s="1"/>
  <c r="BE76" i="58"/>
  <c r="BD76" i="58"/>
  <c r="BC76" i="58"/>
  <c r="BB76" i="58"/>
  <c r="K76" i="58"/>
  <c r="I76" i="58"/>
  <c r="G76" i="58"/>
  <c r="BA76" i="58" s="1"/>
  <c r="BE74" i="58"/>
  <c r="BD74" i="58"/>
  <c r="BC74" i="58"/>
  <c r="BB74" i="58"/>
  <c r="K74" i="58"/>
  <c r="K79" i="58" s="1"/>
  <c r="I74" i="58"/>
  <c r="G74" i="58"/>
  <c r="BA74" i="58" s="1"/>
  <c r="BE72" i="58"/>
  <c r="BD72" i="58"/>
  <c r="BC72" i="58"/>
  <c r="BB72" i="58"/>
  <c r="K72" i="58"/>
  <c r="I72" i="58"/>
  <c r="I79" i="58" s="1"/>
  <c r="G72" i="58"/>
  <c r="B9" i="57"/>
  <c r="A9" i="57"/>
  <c r="BD79" i="58"/>
  <c r="H9" i="57" s="1"/>
  <c r="BE67" i="58"/>
  <c r="BD67" i="58"/>
  <c r="BC67" i="58"/>
  <c r="BB67" i="58"/>
  <c r="K67" i="58"/>
  <c r="I67" i="58"/>
  <c r="G67" i="58"/>
  <c r="BA67" i="58" s="1"/>
  <c r="BE66" i="58"/>
  <c r="BD66" i="58"/>
  <c r="BC66" i="58"/>
  <c r="BB66" i="58"/>
  <c r="K66" i="58"/>
  <c r="K70" i="58" s="1"/>
  <c r="I66" i="58"/>
  <c r="G66" i="58"/>
  <c r="BA66" i="58" s="1"/>
  <c r="BE65" i="58"/>
  <c r="BD65" i="58"/>
  <c r="BC65" i="58"/>
  <c r="BB65" i="58"/>
  <c r="K65" i="58"/>
  <c r="I65" i="58"/>
  <c r="G65" i="58"/>
  <c r="BA65" i="58" s="1"/>
  <c r="BE64" i="58"/>
  <c r="BD64" i="58"/>
  <c r="BC64" i="58"/>
  <c r="BB64" i="58"/>
  <c r="K64" i="58"/>
  <c r="I64" i="58"/>
  <c r="G64" i="58"/>
  <c r="BA64" i="58" s="1"/>
  <c r="BE63" i="58"/>
  <c r="BD63" i="58"/>
  <c r="BC63" i="58"/>
  <c r="BB63" i="58"/>
  <c r="K63" i="58"/>
  <c r="I63" i="58"/>
  <c r="G63" i="58"/>
  <c r="BE70" i="58"/>
  <c r="I8" i="57" s="1"/>
  <c r="B8" i="57"/>
  <c r="A8" i="57"/>
  <c r="BE53" i="58"/>
  <c r="BD53" i="58"/>
  <c r="BC53" i="58"/>
  <c r="BB53" i="58"/>
  <c r="K53" i="58"/>
  <c r="I53" i="58"/>
  <c r="G53" i="58"/>
  <c r="BA53" i="58" s="1"/>
  <c r="BE51" i="58"/>
  <c r="BD51" i="58"/>
  <c r="BC51" i="58"/>
  <c r="BB51" i="58"/>
  <c r="K51" i="58"/>
  <c r="I51" i="58"/>
  <c r="G51" i="58"/>
  <c r="BA51" i="58" s="1"/>
  <c r="BE50" i="58"/>
  <c r="BD50" i="58"/>
  <c r="BC50" i="58"/>
  <c r="BB50" i="58"/>
  <c r="K50" i="58"/>
  <c r="I50" i="58"/>
  <c r="G50" i="58"/>
  <c r="BA50" i="58" s="1"/>
  <c r="BE49" i="58"/>
  <c r="BD49" i="58"/>
  <c r="BC49" i="58"/>
  <c r="BB49" i="58"/>
  <c r="K49" i="58"/>
  <c r="I49" i="58"/>
  <c r="G49" i="58"/>
  <c r="BA49" i="58" s="1"/>
  <c r="BE44" i="58"/>
  <c r="BD44" i="58"/>
  <c r="BC44" i="58"/>
  <c r="BB44" i="58"/>
  <c r="K44" i="58"/>
  <c r="I44" i="58"/>
  <c r="G44" i="58"/>
  <c r="BA44" i="58" s="1"/>
  <c r="BE41" i="58"/>
  <c r="BD41" i="58"/>
  <c r="BC41" i="58"/>
  <c r="BB41" i="58"/>
  <c r="K41" i="58"/>
  <c r="I41" i="58"/>
  <c r="G41" i="58"/>
  <c r="BA41" i="58" s="1"/>
  <c r="BE40" i="58"/>
  <c r="BD40" i="58"/>
  <c r="BC40" i="58"/>
  <c r="BB40" i="58"/>
  <c r="K40" i="58"/>
  <c r="I40" i="58"/>
  <c r="G40" i="58"/>
  <c r="BA40" i="58" s="1"/>
  <c r="BE37" i="58"/>
  <c r="BD37" i="58"/>
  <c r="BC37" i="58"/>
  <c r="BB37" i="58"/>
  <c r="K37" i="58"/>
  <c r="I37" i="58"/>
  <c r="G37" i="58"/>
  <c r="BA37" i="58" s="1"/>
  <c r="BE34" i="58"/>
  <c r="BD34" i="58"/>
  <c r="BC34" i="58"/>
  <c r="BB34" i="58"/>
  <c r="K34" i="58"/>
  <c r="I34" i="58"/>
  <c r="G34" i="58"/>
  <c r="BA34" i="58" s="1"/>
  <c r="BE31" i="58"/>
  <c r="BD31" i="58"/>
  <c r="BC31" i="58"/>
  <c r="BB31" i="58"/>
  <c r="K31" i="58"/>
  <c r="I31" i="58"/>
  <c r="G31" i="58"/>
  <c r="BA31" i="58" s="1"/>
  <c r="BE30" i="58"/>
  <c r="BD30" i="58"/>
  <c r="BC30" i="58"/>
  <c r="BB30" i="58"/>
  <c r="K30" i="58"/>
  <c r="I30" i="58"/>
  <c r="G30" i="58"/>
  <c r="BA30" i="58" s="1"/>
  <c r="BE28" i="58"/>
  <c r="BD28" i="58"/>
  <c r="BC28" i="58"/>
  <c r="BB28" i="58"/>
  <c r="K28" i="58"/>
  <c r="I28" i="58"/>
  <c r="G28" i="58"/>
  <c r="BA28" i="58" s="1"/>
  <c r="BE22" i="58"/>
  <c r="BD22" i="58"/>
  <c r="BC22" i="58"/>
  <c r="BB22" i="58"/>
  <c r="K22" i="58"/>
  <c r="I22" i="58"/>
  <c r="G22" i="58"/>
  <c r="BA22" i="58" s="1"/>
  <c r="BE14" i="58"/>
  <c r="BD14" i="58"/>
  <c r="BC14" i="58"/>
  <c r="BB14" i="58"/>
  <c r="K14" i="58"/>
  <c r="I14" i="58"/>
  <c r="G14" i="58"/>
  <c r="BA14" i="58" s="1"/>
  <c r="BE13" i="58"/>
  <c r="BD13" i="58"/>
  <c r="BC13" i="58"/>
  <c r="BB13" i="58"/>
  <c r="K13" i="58"/>
  <c r="I13" i="58"/>
  <c r="G13" i="58"/>
  <c r="BA13" i="58" s="1"/>
  <c r="BE11" i="58"/>
  <c r="BD11" i="58"/>
  <c r="BC11" i="58"/>
  <c r="BB11" i="58"/>
  <c r="K11" i="58"/>
  <c r="I11" i="58"/>
  <c r="G11" i="58"/>
  <c r="BA11" i="58" s="1"/>
  <c r="BE9" i="58"/>
  <c r="BD9" i="58"/>
  <c r="BC9" i="58"/>
  <c r="BB9" i="58"/>
  <c r="K9" i="58"/>
  <c r="I9" i="58"/>
  <c r="G9" i="58"/>
  <c r="BA9" i="58" s="1"/>
  <c r="BE8" i="58"/>
  <c r="BD8" i="58"/>
  <c r="BC8" i="58"/>
  <c r="BB8" i="58"/>
  <c r="K8" i="58"/>
  <c r="I8" i="58"/>
  <c r="G8" i="58"/>
  <c r="B7" i="57"/>
  <c r="A7" i="57"/>
  <c r="K61" i="58"/>
  <c r="I61" i="58"/>
  <c r="E4" i="58"/>
  <c r="F3" i="58"/>
  <c r="F33" i="56"/>
  <c r="C33" i="56"/>
  <c r="C31" i="56"/>
  <c r="G7" i="56"/>
  <c r="I38" i="51"/>
  <c r="D21" i="50"/>
  <c r="I37" i="51"/>
  <c r="G21" i="50" s="1"/>
  <c r="D20" i="50"/>
  <c r="I36" i="51"/>
  <c r="G20" i="50" s="1"/>
  <c r="D19" i="50"/>
  <c r="I35" i="51"/>
  <c r="G19" i="50" s="1"/>
  <c r="D18" i="50"/>
  <c r="I34" i="51"/>
  <c r="G18" i="50" s="1"/>
  <c r="D17" i="50"/>
  <c r="I33" i="51"/>
  <c r="G17" i="50" s="1"/>
  <c r="D16" i="50"/>
  <c r="I32" i="51"/>
  <c r="G16" i="50" s="1"/>
  <c r="D15" i="50"/>
  <c r="I31" i="51"/>
  <c r="H39" i="51" s="1"/>
  <c r="G23" i="50" s="1"/>
  <c r="BE154" i="52"/>
  <c r="BD154" i="52"/>
  <c r="BC154" i="52"/>
  <c r="BB154" i="52"/>
  <c r="K154" i="52"/>
  <c r="I154" i="52"/>
  <c r="G154" i="52"/>
  <c r="BA154" i="52" s="1"/>
  <c r="BE153" i="52"/>
  <c r="BD153" i="52"/>
  <c r="BC153" i="52"/>
  <c r="BB153" i="52"/>
  <c r="K153" i="52"/>
  <c r="I153" i="52"/>
  <c r="G153" i="52"/>
  <c r="B25" i="51"/>
  <c r="A25" i="51"/>
  <c r="BE149" i="52"/>
  <c r="BE151" i="52" s="1"/>
  <c r="I24" i="51" s="1"/>
  <c r="BC149" i="52"/>
  <c r="BC151" i="52" s="1"/>
  <c r="G24" i="51" s="1"/>
  <c r="BB149" i="52"/>
  <c r="BB151" i="52" s="1"/>
  <c r="F24" i="51" s="1"/>
  <c r="BA149" i="52"/>
  <c r="BA151" i="52" s="1"/>
  <c r="E24" i="51" s="1"/>
  <c r="K149" i="52"/>
  <c r="K151" i="52" s="1"/>
  <c r="I149" i="52"/>
  <c r="I151" i="52" s="1"/>
  <c r="G149" i="52"/>
  <c r="BD149" i="52" s="1"/>
  <c r="BD151" i="52" s="1"/>
  <c r="H24" i="51" s="1"/>
  <c r="B24" i="51"/>
  <c r="A24" i="51"/>
  <c r="BE146" i="52"/>
  <c r="BD146" i="52"/>
  <c r="BC146" i="52"/>
  <c r="BA146" i="52"/>
  <c r="K146" i="52"/>
  <c r="I146" i="52"/>
  <c r="G146" i="52"/>
  <c r="BB146" i="52" s="1"/>
  <c r="BE145" i="52"/>
  <c r="BD145" i="52"/>
  <c r="BC145" i="52"/>
  <c r="BA145" i="52"/>
  <c r="BA147" i="52" s="1"/>
  <c r="E23" i="51" s="1"/>
  <c r="K145" i="52"/>
  <c r="I145" i="52"/>
  <c r="G145" i="52"/>
  <c r="BB145" i="52" s="1"/>
  <c r="B23" i="51"/>
  <c r="A23" i="51"/>
  <c r="BE142" i="52"/>
  <c r="BE143" i="52" s="1"/>
  <c r="I22" i="51" s="1"/>
  <c r="BD142" i="52"/>
  <c r="BC142" i="52"/>
  <c r="BC143" i="52" s="1"/>
  <c r="G22" i="51" s="1"/>
  <c r="BB142" i="52"/>
  <c r="BB143" i="52" s="1"/>
  <c r="F22" i="51" s="1"/>
  <c r="K142" i="52"/>
  <c r="K143" i="52" s="1"/>
  <c r="I142" i="52"/>
  <c r="I143" i="52" s="1"/>
  <c r="G142" i="52"/>
  <c r="BA142" i="52" s="1"/>
  <c r="BA143" i="52" s="1"/>
  <c r="E22" i="51" s="1"/>
  <c r="B22" i="51"/>
  <c r="A22" i="51"/>
  <c r="BD143" i="52"/>
  <c r="H22" i="51" s="1"/>
  <c r="BE138" i="52"/>
  <c r="BE140" i="52" s="1"/>
  <c r="I21" i="51" s="1"/>
  <c r="BD138" i="52"/>
  <c r="BD140" i="52" s="1"/>
  <c r="H21" i="51" s="1"/>
  <c r="BC138" i="52"/>
  <c r="BC140" i="52" s="1"/>
  <c r="G21" i="51" s="1"/>
  <c r="BB138" i="52"/>
  <c r="BB140" i="52" s="1"/>
  <c r="F21" i="51" s="1"/>
  <c r="K138" i="52"/>
  <c r="K140" i="52" s="1"/>
  <c r="I138" i="52"/>
  <c r="I140" i="52" s="1"/>
  <c r="G138" i="52"/>
  <c r="BA138" i="52" s="1"/>
  <c r="BA140" i="52" s="1"/>
  <c r="E21" i="51" s="1"/>
  <c r="B21" i="51"/>
  <c r="A21" i="51"/>
  <c r="BE134" i="52"/>
  <c r="BE136" i="52" s="1"/>
  <c r="I20" i="51" s="1"/>
  <c r="BD134" i="52"/>
  <c r="BD136" i="52" s="1"/>
  <c r="H20" i="51" s="1"/>
  <c r="BC134" i="52"/>
  <c r="BC136" i="52" s="1"/>
  <c r="G20" i="51" s="1"/>
  <c r="BB134" i="52"/>
  <c r="BB136" i="52" s="1"/>
  <c r="F20" i="51" s="1"/>
  <c r="K134" i="52"/>
  <c r="K136" i="52" s="1"/>
  <c r="I134" i="52"/>
  <c r="I136" i="52" s="1"/>
  <c r="G134" i="52"/>
  <c r="BA134" i="52" s="1"/>
  <c r="BA136" i="52" s="1"/>
  <c r="E20" i="51" s="1"/>
  <c r="B20" i="51"/>
  <c r="A20" i="51"/>
  <c r="BE131" i="52"/>
  <c r="BD131" i="52"/>
  <c r="BC131" i="52"/>
  <c r="BB131" i="52"/>
  <c r="K131" i="52"/>
  <c r="I131" i="52"/>
  <c r="G131" i="52"/>
  <c r="BA131" i="52" s="1"/>
  <c r="BE130" i="52"/>
  <c r="BD130" i="52"/>
  <c r="BC130" i="52"/>
  <c r="BB130" i="52"/>
  <c r="K130" i="52"/>
  <c r="I130" i="52"/>
  <c r="G130" i="52"/>
  <c r="BA130" i="52" s="1"/>
  <c r="BE129" i="52"/>
  <c r="BD129" i="52"/>
  <c r="BC129" i="52"/>
  <c r="BB129" i="52"/>
  <c r="K129" i="52"/>
  <c r="I129" i="52"/>
  <c r="G129" i="52"/>
  <c r="BA129" i="52" s="1"/>
  <c r="BE128" i="52"/>
  <c r="BD128" i="52"/>
  <c r="BC128" i="52"/>
  <c r="BB128" i="52"/>
  <c r="K128" i="52"/>
  <c r="I128" i="52"/>
  <c r="G128" i="52"/>
  <c r="BA128" i="52" s="1"/>
  <c r="BE127" i="52"/>
  <c r="BD127" i="52"/>
  <c r="BC127" i="52"/>
  <c r="BB127" i="52"/>
  <c r="K127" i="52"/>
  <c r="I127" i="52"/>
  <c r="G127" i="52"/>
  <c r="BA127" i="52" s="1"/>
  <c r="BE126" i="52"/>
  <c r="BD126" i="52"/>
  <c r="BC126" i="52"/>
  <c r="BB126" i="52"/>
  <c r="K126" i="52"/>
  <c r="I126" i="52"/>
  <c r="G126" i="52"/>
  <c r="BA126" i="52" s="1"/>
  <c r="BE125" i="52"/>
  <c r="BD125" i="52"/>
  <c r="BC125" i="52"/>
  <c r="BB125" i="52"/>
  <c r="K125" i="52"/>
  <c r="I125" i="52"/>
  <c r="G125" i="52"/>
  <c r="BA125" i="52" s="1"/>
  <c r="BE124" i="52"/>
  <c r="BD124" i="52"/>
  <c r="BC124" i="52"/>
  <c r="BB124" i="52"/>
  <c r="K124" i="52"/>
  <c r="I124" i="52"/>
  <c r="G124" i="52"/>
  <c r="BA124" i="52" s="1"/>
  <c r="B19" i="51"/>
  <c r="A19" i="51"/>
  <c r="BE121" i="52"/>
  <c r="BE122" i="52" s="1"/>
  <c r="I18" i="51" s="1"/>
  <c r="BD121" i="52"/>
  <c r="BD122" i="52" s="1"/>
  <c r="H18" i="51" s="1"/>
  <c r="BC121" i="52"/>
  <c r="BC122" i="52" s="1"/>
  <c r="G18" i="51" s="1"/>
  <c r="BB121" i="52"/>
  <c r="BB122" i="52" s="1"/>
  <c r="F18" i="51" s="1"/>
  <c r="K121" i="52"/>
  <c r="K122" i="52" s="1"/>
  <c r="I121" i="52"/>
  <c r="G121" i="52"/>
  <c r="BA121" i="52" s="1"/>
  <c r="BA122" i="52" s="1"/>
  <c r="E18" i="51" s="1"/>
  <c r="B18" i="51"/>
  <c r="A18" i="51"/>
  <c r="I122" i="52"/>
  <c r="BE117" i="52"/>
  <c r="BD117" i="52"/>
  <c r="BC117" i="52"/>
  <c r="BB117" i="52"/>
  <c r="K117" i="52"/>
  <c r="I117" i="52"/>
  <c r="G117" i="52"/>
  <c r="BA117" i="52" s="1"/>
  <c r="BE115" i="52"/>
  <c r="BD115" i="52"/>
  <c r="BC115" i="52"/>
  <c r="BB115" i="52"/>
  <c r="K115" i="52"/>
  <c r="I115" i="52"/>
  <c r="G115" i="52"/>
  <c r="BA115" i="52" s="1"/>
  <c r="BE112" i="52"/>
  <c r="BD112" i="52"/>
  <c r="BC112" i="52"/>
  <c r="BB112" i="52"/>
  <c r="K112" i="52"/>
  <c r="I112" i="52"/>
  <c r="G112" i="52"/>
  <c r="BA112" i="52" s="1"/>
  <c r="B17" i="51"/>
  <c r="A17" i="51"/>
  <c r="BE102" i="52"/>
  <c r="BD102" i="52"/>
  <c r="BC102" i="52"/>
  <c r="BB102" i="52"/>
  <c r="K102" i="52"/>
  <c r="I102" i="52"/>
  <c r="G102" i="52"/>
  <c r="BA102" i="52" s="1"/>
  <c r="BE100" i="52"/>
  <c r="BD100" i="52"/>
  <c r="BC100" i="52"/>
  <c r="BB100" i="52"/>
  <c r="K100" i="52"/>
  <c r="I100" i="52"/>
  <c r="G100" i="52"/>
  <c r="BA100" i="52" s="1"/>
  <c r="BE96" i="52"/>
  <c r="BD96" i="52"/>
  <c r="BC96" i="52"/>
  <c r="BB96" i="52"/>
  <c r="K96" i="52"/>
  <c r="I96" i="52"/>
  <c r="G96" i="52"/>
  <c r="BA96" i="52" s="1"/>
  <c r="B16" i="51"/>
  <c r="A16" i="51"/>
  <c r="BE92" i="52"/>
  <c r="BE94" i="52" s="1"/>
  <c r="I15" i="51" s="1"/>
  <c r="BD92" i="52"/>
  <c r="BD94" i="52" s="1"/>
  <c r="H15" i="51" s="1"/>
  <c r="BC92" i="52"/>
  <c r="BC94" i="52" s="1"/>
  <c r="G15" i="51" s="1"/>
  <c r="BB92" i="52"/>
  <c r="BB94" i="52" s="1"/>
  <c r="F15" i="51" s="1"/>
  <c r="K92" i="52"/>
  <c r="K94" i="52" s="1"/>
  <c r="I92" i="52"/>
  <c r="I94" i="52" s="1"/>
  <c r="G92" i="52"/>
  <c r="BA92" i="52" s="1"/>
  <c r="BA94" i="52" s="1"/>
  <c r="E15" i="51" s="1"/>
  <c r="B15" i="51"/>
  <c r="A15" i="51"/>
  <c r="BE88" i="52"/>
  <c r="BD88" i="52"/>
  <c r="BC88" i="52"/>
  <c r="BB88" i="52"/>
  <c r="K88" i="52"/>
  <c r="I88" i="52"/>
  <c r="G88" i="52"/>
  <c r="BA88" i="52" s="1"/>
  <c r="BE83" i="52"/>
  <c r="BD83" i="52"/>
  <c r="BC83" i="52"/>
  <c r="BB83" i="52"/>
  <c r="K83" i="52"/>
  <c r="I83" i="52"/>
  <c r="G83" i="52"/>
  <c r="BA83" i="52" s="1"/>
  <c r="B14" i="51"/>
  <c r="A14" i="51"/>
  <c r="BE79" i="52"/>
  <c r="BE81" i="52" s="1"/>
  <c r="I13" i="51" s="1"/>
  <c r="BD79" i="52"/>
  <c r="BC79" i="52"/>
  <c r="BB79" i="52"/>
  <c r="K79" i="52"/>
  <c r="K81" i="52" s="1"/>
  <c r="I79" i="52"/>
  <c r="I81" i="52" s="1"/>
  <c r="G79" i="52"/>
  <c r="BA79" i="52" s="1"/>
  <c r="BA81" i="52" s="1"/>
  <c r="E13" i="51" s="1"/>
  <c r="B13" i="51"/>
  <c r="A13" i="51"/>
  <c r="BD81" i="52"/>
  <c r="H13" i="51" s="1"/>
  <c r="BC81" i="52"/>
  <c r="G13" i="51" s="1"/>
  <c r="BB81" i="52"/>
  <c r="F13" i="51" s="1"/>
  <c r="BE76" i="52"/>
  <c r="BE77" i="52" s="1"/>
  <c r="I12" i="51" s="1"/>
  <c r="BD76" i="52"/>
  <c r="BD77" i="52" s="1"/>
  <c r="H12" i="51" s="1"/>
  <c r="BC76" i="52"/>
  <c r="BC77" i="52" s="1"/>
  <c r="G12" i="51" s="1"/>
  <c r="BB76" i="52"/>
  <c r="BB77" i="52" s="1"/>
  <c r="F12" i="51" s="1"/>
  <c r="K76" i="52"/>
  <c r="K77" i="52" s="1"/>
  <c r="I76" i="52"/>
  <c r="I77" i="52" s="1"/>
  <c r="G76" i="52"/>
  <c r="BA76" i="52" s="1"/>
  <c r="BA77" i="52" s="1"/>
  <c r="E12" i="51" s="1"/>
  <c r="B12" i="51"/>
  <c r="A12" i="51"/>
  <c r="BE72" i="52"/>
  <c r="BD72" i="52"/>
  <c r="BC72" i="52"/>
  <c r="BB72" i="52"/>
  <c r="K72" i="52"/>
  <c r="I72" i="52"/>
  <c r="G72" i="52"/>
  <c r="BA72" i="52" s="1"/>
  <c r="BE69" i="52"/>
  <c r="BD69" i="52"/>
  <c r="BC69" i="52"/>
  <c r="BB69" i="52"/>
  <c r="K69" i="52"/>
  <c r="I69" i="52"/>
  <c r="G69" i="52"/>
  <c r="BA69" i="52" s="1"/>
  <c r="BE67" i="52"/>
  <c r="BD67" i="52"/>
  <c r="BC67" i="52"/>
  <c r="BB67" i="52"/>
  <c r="K67" i="52"/>
  <c r="I67" i="52"/>
  <c r="G67" i="52"/>
  <c r="BA67" i="52" s="1"/>
  <c r="BE65" i="52"/>
  <c r="BD65" i="52"/>
  <c r="BC65" i="52"/>
  <c r="BB65" i="52"/>
  <c r="K65" i="52"/>
  <c r="I65" i="52"/>
  <c r="G65" i="52"/>
  <c r="B11" i="51"/>
  <c r="A11" i="51"/>
  <c r="BE61" i="52"/>
  <c r="BE63" i="52" s="1"/>
  <c r="I10" i="51" s="1"/>
  <c r="BD61" i="52"/>
  <c r="BC61" i="52"/>
  <c r="BB61" i="52"/>
  <c r="BB63" i="52" s="1"/>
  <c r="F10" i="51" s="1"/>
  <c r="K61" i="52"/>
  <c r="K63" i="52" s="1"/>
  <c r="I61" i="52"/>
  <c r="I63" i="52" s="1"/>
  <c r="G61" i="52"/>
  <c r="BA61" i="52" s="1"/>
  <c r="BA63" i="52" s="1"/>
  <c r="E10" i="51" s="1"/>
  <c r="B10" i="51"/>
  <c r="A10" i="51"/>
  <c r="BD63" i="52"/>
  <c r="H10" i="51" s="1"/>
  <c r="BC63" i="52"/>
  <c r="G10" i="51" s="1"/>
  <c r="BE57" i="52"/>
  <c r="BD57" i="52"/>
  <c r="BC57" i="52"/>
  <c r="BB57" i="52"/>
  <c r="K57" i="52"/>
  <c r="I57" i="52"/>
  <c r="G57" i="52"/>
  <c r="BA57" i="52" s="1"/>
  <c r="BE56" i="52"/>
  <c r="BD56" i="52"/>
  <c r="BC56" i="52"/>
  <c r="BB56" i="52"/>
  <c r="K56" i="52"/>
  <c r="I56" i="52"/>
  <c r="G56" i="52"/>
  <c r="BA56" i="52" s="1"/>
  <c r="BE54" i="52"/>
  <c r="BD54" i="52"/>
  <c r="BC54" i="52"/>
  <c r="BB54" i="52"/>
  <c r="K54" i="52"/>
  <c r="I54" i="52"/>
  <c r="G54" i="52"/>
  <c r="BA54" i="52" s="1"/>
  <c r="BE52" i="52"/>
  <c r="BD52" i="52"/>
  <c r="BC52" i="52"/>
  <c r="BB52" i="52"/>
  <c r="K52" i="52"/>
  <c r="I52" i="52"/>
  <c r="G52" i="52"/>
  <c r="B9" i="51"/>
  <c r="A9" i="51"/>
  <c r="BE48" i="52"/>
  <c r="BD48" i="52"/>
  <c r="BC48" i="52"/>
  <c r="BB48" i="52"/>
  <c r="K48" i="52"/>
  <c r="I48" i="52"/>
  <c r="G48" i="52"/>
  <c r="BA48" i="52" s="1"/>
  <c r="BE47" i="52"/>
  <c r="BD47" i="52"/>
  <c r="BC47" i="52"/>
  <c r="BB47" i="52"/>
  <c r="K47" i="52"/>
  <c r="I47" i="52"/>
  <c r="G47" i="52"/>
  <c r="BA47" i="52" s="1"/>
  <c r="BE46" i="52"/>
  <c r="BD46" i="52"/>
  <c r="BC46" i="52"/>
  <c r="BB46" i="52"/>
  <c r="K46" i="52"/>
  <c r="I46" i="52"/>
  <c r="G46" i="52"/>
  <c r="BA46" i="52" s="1"/>
  <c r="BE45" i="52"/>
  <c r="BD45" i="52"/>
  <c r="BC45" i="52"/>
  <c r="BB45" i="52"/>
  <c r="K45" i="52"/>
  <c r="I45" i="52"/>
  <c r="G45" i="52"/>
  <c r="BA45" i="52" s="1"/>
  <c r="BE43" i="52"/>
  <c r="BD43" i="52"/>
  <c r="BC43" i="52"/>
  <c r="BB43" i="52"/>
  <c r="K43" i="52"/>
  <c r="I43" i="52"/>
  <c r="G43" i="52"/>
  <c r="BA43" i="52" s="1"/>
  <c r="BE41" i="52"/>
  <c r="BD41" i="52"/>
  <c r="BC41" i="52"/>
  <c r="BB41" i="52"/>
  <c r="K41" i="52"/>
  <c r="I41" i="52"/>
  <c r="G41" i="52"/>
  <c r="B8" i="51"/>
  <c r="A8" i="51"/>
  <c r="BE32" i="52"/>
  <c r="BD32" i="52"/>
  <c r="BC32" i="52"/>
  <c r="BB32" i="52"/>
  <c r="K32" i="52"/>
  <c r="I32" i="52"/>
  <c r="G32" i="52"/>
  <c r="BA32" i="52" s="1"/>
  <c r="BE31" i="52"/>
  <c r="BD31" i="52"/>
  <c r="BC31" i="52"/>
  <c r="BB31" i="52"/>
  <c r="K31" i="52"/>
  <c r="I31" i="52"/>
  <c r="G31" i="52"/>
  <c r="BA31" i="52" s="1"/>
  <c r="BE30" i="52"/>
  <c r="BD30" i="52"/>
  <c r="BC30" i="52"/>
  <c r="BB30" i="52"/>
  <c r="K30" i="52"/>
  <c r="I30" i="52"/>
  <c r="G30" i="52"/>
  <c r="BA30" i="52" s="1"/>
  <c r="BE27" i="52"/>
  <c r="BD27" i="52"/>
  <c r="BC27" i="52"/>
  <c r="BB27" i="52"/>
  <c r="K27" i="52"/>
  <c r="I27" i="52"/>
  <c r="G27" i="52"/>
  <c r="BA27" i="52" s="1"/>
  <c r="BE25" i="52"/>
  <c r="BD25" i="52"/>
  <c r="BC25" i="52"/>
  <c r="BB25" i="52"/>
  <c r="K25" i="52"/>
  <c r="I25" i="52"/>
  <c r="G25" i="52"/>
  <c r="BA25" i="52" s="1"/>
  <c r="BE24" i="52"/>
  <c r="BD24" i="52"/>
  <c r="BC24" i="52"/>
  <c r="BB24" i="52"/>
  <c r="K24" i="52"/>
  <c r="I24" i="52"/>
  <c r="G24" i="52"/>
  <c r="BA24" i="52" s="1"/>
  <c r="BE22" i="52"/>
  <c r="BD22" i="52"/>
  <c r="BC22" i="52"/>
  <c r="BB22" i="52"/>
  <c r="K22" i="52"/>
  <c r="I22" i="52"/>
  <c r="G22" i="52"/>
  <c r="BA22" i="52" s="1"/>
  <c r="BE21" i="52"/>
  <c r="BD21" i="52"/>
  <c r="BC21" i="52"/>
  <c r="BB21" i="52"/>
  <c r="K21" i="52"/>
  <c r="I21" i="52"/>
  <c r="G21" i="52"/>
  <c r="BA21" i="52" s="1"/>
  <c r="BE19" i="52"/>
  <c r="BD19" i="52"/>
  <c r="BC19" i="52"/>
  <c r="BB19" i="52"/>
  <c r="K19" i="52"/>
  <c r="I19" i="52"/>
  <c r="G19" i="52"/>
  <c r="BA19" i="52" s="1"/>
  <c r="BE18" i="52"/>
  <c r="BD18" i="52"/>
  <c r="BC18" i="52"/>
  <c r="BB18" i="52"/>
  <c r="K18" i="52"/>
  <c r="I18" i="52"/>
  <c r="G18" i="52"/>
  <c r="BA18" i="52" s="1"/>
  <c r="BE13" i="52"/>
  <c r="BD13" i="52"/>
  <c r="BC13" i="52"/>
  <c r="BB13" i="52"/>
  <c r="K13" i="52"/>
  <c r="I13" i="52"/>
  <c r="G13" i="52"/>
  <c r="BA13" i="52" s="1"/>
  <c r="BE12" i="52"/>
  <c r="BD12" i="52"/>
  <c r="BC12" i="52"/>
  <c r="BB12" i="52"/>
  <c r="K12" i="52"/>
  <c r="I12" i="52"/>
  <c r="G12" i="52"/>
  <c r="BA12" i="52" s="1"/>
  <c r="BE10" i="52"/>
  <c r="BD10" i="52"/>
  <c r="BC10" i="52"/>
  <c r="BB10" i="52"/>
  <c r="K10" i="52"/>
  <c r="I10" i="52"/>
  <c r="G10" i="52"/>
  <c r="BA10" i="52" s="1"/>
  <c r="BE8" i="52"/>
  <c r="BD8" i="52"/>
  <c r="BC8" i="52"/>
  <c r="BB8" i="52"/>
  <c r="K8" i="52"/>
  <c r="I8" i="52"/>
  <c r="G8" i="52"/>
  <c r="B7" i="51"/>
  <c r="A7" i="51"/>
  <c r="E4" i="52"/>
  <c r="F3" i="52"/>
  <c r="C33" i="50"/>
  <c r="F33" i="50" s="1"/>
  <c r="C31" i="50"/>
  <c r="G7" i="50"/>
  <c r="I36" i="48"/>
  <c r="D21" i="47"/>
  <c r="I35" i="48"/>
  <c r="G21" i="47" s="1"/>
  <c r="D20" i="47"/>
  <c r="I34" i="48"/>
  <c r="G20" i="47" s="1"/>
  <c r="D19" i="47"/>
  <c r="I33" i="48"/>
  <c r="G19" i="47" s="1"/>
  <c r="D18" i="47"/>
  <c r="I32" i="48"/>
  <c r="G18" i="47" s="1"/>
  <c r="D17" i="47"/>
  <c r="I31" i="48"/>
  <c r="G17" i="47" s="1"/>
  <c r="D16" i="47"/>
  <c r="I30" i="48"/>
  <c r="G16" i="47" s="1"/>
  <c r="D15" i="47"/>
  <c r="I29" i="48"/>
  <c r="AL144" i="49"/>
  <c r="AK144" i="49"/>
  <c r="AJ144" i="49"/>
  <c r="AI144" i="49"/>
  <c r="K144" i="49"/>
  <c r="I144" i="49"/>
  <c r="G144" i="49"/>
  <c r="AH144" i="49" s="1"/>
  <c r="AL143" i="49"/>
  <c r="AK143" i="49"/>
  <c r="AJ143" i="49"/>
  <c r="AJ145" i="49" s="1"/>
  <c r="G23" i="48" s="1"/>
  <c r="AI143" i="49"/>
  <c r="K143" i="49"/>
  <c r="I143" i="49"/>
  <c r="G143" i="49"/>
  <c r="AH143" i="49" s="1"/>
  <c r="B23" i="48"/>
  <c r="A23" i="48"/>
  <c r="AL140" i="49"/>
  <c r="AK140" i="49"/>
  <c r="AJ140" i="49"/>
  <c r="AH140" i="49"/>
  <c r="K140" i="49"/>
  <c r="I140" i="49"/>
  <c r="G140" i="49"/>
  <c r="AI140" i="49" s="1"/>
  <c r="AL139" i="49"/>
  <c r="AK139" i="49"/>
  <c r="AJ139" i="49"/>
  <c r="AH139" i="49"/>
  <c r="K139" i="49"/>
  <c r="I139" i="49"/>
  <c r="G139" i="49"/>
  <c r="AI139" i="49" s="1"/>
  <c r="B22" i="48"/>
  <c r="A22" i="48"/>
  <c r="AL136" i="49"/>
  <c r="AL137" i="49" s="1"/>
  <c r="I21" i="48" s="1"/>
  <c r="AK136" i="49"/>
  <c r="AK137" i="49" s="1"/>
  <c r="H21" i="48" s="1"/>
  <c r="AJ136" i="49"/>
  <c r="AJ137" i="49" s="1"/>
  <c r="G21" i="48" s="1"/>
  <c r="AI136" i="49"/>
  <c r="AI137" i="49" s="1"/>
  <c r="F21" i="48" s="1"/>
  <c r="K136" i="49"/>
  <c r="K137" i="49" s="1"/>
  <c r="I136" i="49"/>
  <c r="I137" i="49" s="1"/>
  <c r="G136" i="49"/>
  <c r="AH136" i="49" s="1"/>
  <c r="AH137" i="49" s="1"/>
  <c r="E21" i="48" s="1"/>
  <c r="B21" i="48"/>
  <c r="A21" i="48"/>
  <c r="AL132" i="49"/>
  <c r="AL134" i="49" s="1"/>
  <c r="I20" i="48" s="1"/>
  <c r="AK132" i="49"/>
  <c r="AK134" i="49" s="1"/>
  <c r="H20" i="48" s="1"/>
  <c r="AJ132" i="49"/>
  <c r="AI132" i="49"/>
  <c r="AI134" i="49" s="1"/>
  <c r="F20" i="48" s="1"/>
  <c r="K132" i="49"/>
  <c r="K134" i="49" s="1"/>
  <c r="I132" i="49"/>
  <c r="I134" i="49" s="1"/>
  <c r="G132" i="49"/>
  <c r="AH132" i="49" s="1"/>
  <c r="AH134" i="49" s="1"/>
  <c r="E20" i="48" s="1"/>
  <c r="B20" i="48"/>
  <c r="A20" i="48"/>
  <c r="AJ134" i="49"/>
  <c r="G20" i="48" s="1"/>
  <c r="AL129" i="49"/>
  <c r="AK129" i="49"/>
  <c r="AJ129" i="49"/>
  <c r="AI129" i="49"/>
  <c r="K129" i="49"/>
  <c r="I129" i="49"/>
  <c r="G129" i="49"/>
  <c r="AH129" i="49" s="1"/>
  <c r="AL128" i="49"/>
  <c r="AK128" i="49"/>
  <c r="AJ128" i="49"/>
  <c r="AI128" i="49"/>
  <c r="K128" i="49"/>
  <c r="I128" i="49"/>
  <c r="G128" i="49"/>
  <c r="AH128" i="49" s="1"/>
  <c r="AL127" i="49"/>
  <c r="AK127" i="49"/>
  <c r="AJ127" i="49"/>
  <c r="AI127" i="49"/>
  <c r="K127" i="49"/>
  <c r="I127" i="49"/>
  <c r="G127" i="49"/>
  <c r="AH127" i="49" s="1"/>
  <c r="AL126" i="49"/>
  <c r="AK126" i="49"/>
  <c r="AJ126" i="49"/>
  <c r="AI126" i="49"/>
  <c r="K126" i="49"/>
  <c r="I126" i="49"/>
  <c r="G126" i="49"/>
  <c r="AH126" i="49" s="1"/>
  <c r="AL125" i="49"/>
  <c r="AK125" i="49"/>
  <c r="AJ125" i="49"/>
  <c r="AI125" i="49"/>
  <c r="K125" i="49"/>
  <c r="I125" i="49"/>
  <c r="G125" i="49"/>
  <c r="AH125" i="49" s="1"/>
  <c r="AL124" i="49"/>
  <c r="AK124" i="49"/>
  <c r="AJ124" i="49"/>
  <c r="AI124" i="49"/>
  <c r="K124" i="49"/>
  <c r="I124" i="49"/>
  <c r="G124" i="49"/>
  <c r="AH124" i="49" s="1"/>
  <c r="AL123" i="49"/>
  <c r="AK123" i="49"/>
  <c r="AJ123" i="49"/>
  <c r="AI123" i="49"/>
  <c r="K123" i="49"/>
  <c r="I123" i="49"/>
  <c r="G123" i="49"/>
  <c r="AH123" i="49" s="1"/>
  <c r="AL122" i="49"/>
  <c r="AK122" i="49"/>
  <c r="AJ122" i="49"/>
  <c r="AI122" i="49"/>
  <c r="K122" i="49"/>
  <c r="I122" i="49"/>
  <c r="G122" i="49"/>
  <c r="B19" i="48"/>
  <c r="A19" i="48"/>
  <c r="AL119" i="49"/>
  <c r="AL120" i="49" s="1"/>
  <c r="I18" i="48" s="1"/>
  <c r="AK119" i="49"/>
  <c r="AK120" i="49" s="1"/>
  <c r="H18" i="48" s="1"/>
  <c r="AJ119" i="49"/>
  <c r="AJ120" i="49" s="1"/>
  <c r="G18" i="48" s="1"/>
  <c r="AI119" i="49"/>
  <c r="AI120" i="49" s="1"/>
  <c r="F18" i="48" s="1"/>
  <c r="K119" i="49"/>
  <c r="K120" i="49" s="1"/>
  <c r="I119" i="49"/>
  <c r="I120" i="49" s="1"/>
  <c r="G119" i="49"/>
  <c r="AH119" i="49" s="1"/>
  <c r="AH120" i="49" s="1"/>
  <c r="E18" i="48" s="1"/>
  <c r="B18" i="48"/>
  <c r="A18" i="48"/>
  <c r="AL115" i="49"/>
  <c r="AK115" i="49"/>
  <c r="AJ115" i="49"/>
  <c r="AI115" i="49"/>
  <c r="K115" i="49"/>
  <c r="I115" i="49"/>
  <c r="G115" i="49"/>
  <c r="AH115" i="49" s="1"/>
  <c r="AL113" i="49"/>
  <c r="AK113" i="49"/>
  <c r="AJ113" i="49"/>
  <c r="AI113" i="49"/>
  <c r="K113" i="49"/>
  <c r="I113" i="49"/>
  <c r="G113" i="49"/>
  <c r="AH113" i="49" s="1"/>
  <c r="AL110" i="49"/>
  <c r="AK110" i="49"/>
  <c r="AJ110" i="49"/>
  <c r="AI110" i="49"/>
  <c r="K110" i="49"/>
  <c r="I110" i="49"/>
  <c r="G110" i="49"/>
  <c r="B17" i="48"/>
  <c r="A17" i="48"/>
  <c r="AL106" i="49"/>
  <c r="AK106" i="49"/>
  <c r="AJ106" i="49"/>
  <c r="AI106" i="49"/>
  <c r="K106" i="49"/>
  <c r="I106" i="49"/>
  <c r="G106" i="49"/>
  <c r="AH106" i="49" s="1"/>
  <c r="AL103" i="49"/>
  <c r="AK103" i="49"/>
  <c r="AJ103" i="49"/>
  <c r="AI103" i="49"/>
  <c r="K103" i="49"/>
  <c r="I103" i="49"/>
  <c r="G103" i="49"/>
  <c r="AH103" i="49" s="1"/>
  <c r="AL98" i="49"/>
  <c r="AK98" i="49"/>
  <c r="AJ98" i="49"/>
  <c r="AI98" i="49"/>
  <c r="K98" i="49"/>
  <c r="I98" i="49"/>
  <c r="G98" i="49"/>
  <c r="B16" i="48"/>
  <c r="A16" i="48"/>
  <c r="AL93" i="49"/>
  <c r="AL96" i="49" s="1"/>
  <c r="I15" i="48" s="1"/>
  <c r="AK93" i="49"/>
  <c r="AK96" i="49" s="1"/>
  <c r="H15" i="48" s="1"/>
  <c r="AJ93" i="49"/>
  <c r="AI93" i="49"/>
  <c r="AI96" i="49" s="1"/>
  <c r="F15" i="48" s="1"/>
  <c r="K93" i="49"/>
  <c r="K96" i="49" s="1"/>
  <c r="I93" i="49"/>
  <c r="I96" i="49" s="1"/>
  <c r="G93" i="49"/>
  <c r="AH93" i="49" s="1"/>
  <c r="AH96" i="49" s="1"/>
  <c r="E15" i="48" s="1"/>
  <c r="B15" i="48"/>
  <c r="A15" i="48"/>
  <c r="AJ96" i="49"/>
  <c r="G15" i="48" s="1"/>
  <c r="AL89" i="49"/>
  <c r="AK89" i="49"/>
  <c r="AJ89" i="49"/>
  <c r="AI89" i="49"/>
  <c r="K89" i="49"/>
  <c r="I89" i="49"/>
  <c r="G89" i="49"/>
  <c r="AH89" i="49" s="1"/>
  <c r="AL88" i="49"/>
  <c r="AK88" i="49"/>
  <c r="AJ88" i="49"/>
  <c r="AI88" i="49"/>
  <c r="K88" i="49"/>
  <c r="I88" i="49"/>
  <c r="G88" i="49"/>
  <c r="AL84" i="49"/>
  <c r="AK84" i="49"/>
  <c r="AJ84" i="49"/>
  <c r="AI84" i="49"/>
  <c r="K84" i="49"/>
  <c r="I84" i="49"/>
  <c r="G84" i="49"/>
  <c r="AH84" i="49" s="1"/>
  <c r="B14" i="48"/>
  <c r="A14" i="48"/>
  <c r="AL80" i="49"/>
  <c r="AL82" i="49" s="1"/>
  <c r="I13" i="48" s="1"/>
  <c r="AK80" i="49"/>
  <c r="AK82" i="49" s="1"/>
  <c r="H13" i="48" s="1"/>
  <c r="AJ80" i="49"/>
  <c r="AJ82" i="49" s="1"/>
  <c r="G13" i="48" s="1"/>
  <c r="AI80" i="49"/>
  <c r="AI82" i="49" s="1"/>
  <c r="F13" i="48" s="1"/>
  <c r="K80" i="49"/>
  <c r="K82" i="49" s="1"/>
  <c r="I80" i="49"/>
  <c r="I82" i="49" s="1"/>
  <c r="G80" i="49"/>
  <c r="AH80" i="49" s="1"/>
  <c r="AH82" i="49" s="1"/>
  <c r="E13" i="48" s="1"/>
  <c r="B13" i="48"/>
  <c r="A13" i="48"/>
  <c r="AL77" i="49"/>
  <c r="AL78" i="49" s="1"/>
  <c r="I12" i="48" s="1"/>
  <c r="AK77" i="49"/>
  <c r="AK78" i="49" s="1"/>
  <c r="H12" i="48" s="1"/>
  <c r="AJ77" i="49"/>
  <c r="AJ78" i="49" s="1"/>
  <c r="G12" i="48" s="1"/>
  <c r="AI77" i="49"/>
  <c r="AI78" i="49" s="1"/>
  <c r="F12" i="48" s="1"/>
  <c r="K77" i="49"/>
  <c r="K78" i="49" s="1"/>
  <c r="I77" i="49"/>
  <c r="I78" i="49" s="1"/>
  <c r="G77" i="49"/>
  <c r="AH77" i="49" s="1"/>
  <c r="AH78" i="49" s="1"/>
  <c r="E12" i="48" s="1"/>
  <c r="B12" i="48"/>
  <c r="A12" i="48"/>
  <c r="AL73" i="49"/>
  <c r="AK73" i="49"/>
  <c r="AJ73" i="49"/>
  <c r="AI73" i="49"/>
  <c r="K73" i="49"/>
  <c r="I73" i="49"/>
  <c r="G73" i="49"/>
  <c r="AH73" i="49" s="1"/>
  <c r="AL70" i="49"/>
  <c r="AK70" i="49"/>
  <c r="AJ70" i="49"/>
  <c r="AI70" i="49"/>
  <c r="K70" i="49"/>
  <c r="I70" i="49"/>
  <c r="G70" i="49"/>
  <c r="AH70" i="49" s="1"/>
  <c r="AL68" i="49"/>
  <c r="AK68" i="49"/>
  <c r="AJ68" i="49"/>
  <c r="AI68" i="49"/>
  <c r="K68" i="49"/>
  <c r="I68" i="49"/>
  <c r="G68" i="49"/>
  <c r="AH68" i="49" s="1"/>
  <c r="AL66" i="49"/>
  <c r="AK66" i="49"/>
  <c r="AJ66" i="49"/>
  <c r="AI66" i="49"/>
  <c r="K66" i="49"/>
  <c r="I66" i="49"/>
  <c r="G66" i="49"/>
  <c r="B11" i="48"/>
  <c r="A11" i="48"/>
  <c r="AL62" i="49"/>
  <c r="AK62" i="49"/>
  <c r="AK64" i="49" s="1"/>
  <c r="H10" i="48" s="1"/>
  <c r="AJ62" i="49"/>
  <c r="AJ64" i="49" s="1"/>
  <c r="G10" i="48" s="1"/>
  <c r="AI62" i="49"/>
  <c r="AI64" i="49" s="1"/>
  <c r="F10" i="48" s="1"/>
  <c r="K62" i="49"/>
  <c r="K64" i="49" s="1"/>
  <c r="I62" i="49"/>
  <c r="I64" i="49" s="1"/>
  <c r="G62" i="49"/>
  <c r="AH62" i="49" s="1"/>
  <c r="AH64" i="49" s="1"/>
  <c r="E10" i="48" s="1"/>
  <c r="B10" i="48"/>
  <c r="A10" i="48"/>
  <c r="AL64" i="49"/>
  <c r="I10" i="48" s="1"/>
  <c r="AL58" i="49"/>
  <c r="AK58" i="49"/>
  <c r="AJ58" i="49"/>
  <c r="AI58" i="49"/>
  <c r="K58" i="49"/>
  <c r="I58" i="49"/>
  <c r="G58" i="49"/>
  <c r="AH58" i="49" s="1"/>
  <c r="AL57" i="49"/>
  <c r="AK57" i="49"/>
  <c r="AJ57" i="49"/>
  <c r="AI57" i="49"/>
  <c r="K57" i="49"/>
  <c r="I57" i="49"/>
  <c r="G57" i="49"/>
  <c r="AH57" i="49" s="1"/>
  <c r="AL55" i="49"/>
  <c r="AK55" i="49"/>
  <c r="AJ55" i="49"/>
  <c r="AI55" i="49"/>
  <c r="K55" i="49"/>
  <c r="I55" i="49"/>
  <c r="G55" i="49"/>
  <c r="AH55" i="49" s="1"/>
  <c r="AL54" i="49"/>
  <c r="AK54" i="49"/>
  <c r="AJ54" i="49"/>
  <c r="AI54" i="49"/>
  <c r="K54" i="49"/>
  <c r="I54" i="49"/>
  <c r="G54" i="49"/>
  <c r="B9" i="48"/>
  <c r="A9" i="48"/>
  <c r="AL50" i="49"/>
  <c r="AK50" i="49"/>
  <c r="AJ50" i="49"/>
  <c r="AI50" i="49"/>
  <c r="K50" i="49"/>
  <c r="I50" i="49"/>
  <c r="G50" i="49"/>
  <c r="AH50" i="49" s="1"/>
  <c r="AL49" i="49"/>
  <c r="AK49" i="49"/>
  <c r="AJ49" i="49"/>
  <c r="AI49" i="49"/>
  <c r="K49" i="49"/>
  <c r="I49" i="49"/>
  <c r="G49" i="49"/>
  <c r="AH49" i="49" s="1"/>
  <c r="AL48" i="49"/>
  <c r="AK48" i="49"/>
  <c r="AJ48" i="49"/>
  <c r="AI48" i="49"/>
  <c r="K48" i="49"/>
  <c r="I48" i="49"/>
  <c r="G48" i="49"/>
  <c r="AH48" i="49" s="1"/>
  <c r="AL46" i="49"/>
  <c r="AK46" i="49"/>
  <c r="AJ46" i="49"/>
  <c r="AI46" i="49"/>
  <c r="K46" i="49"/>
  <c r="I46" i="49"/>
  <c r="G46" i="49"/>
  <c r="AH46" i="49" s="1"/>
  <c r="AL44" i="49"/>
  <c r="AK44" i="49"/>
  <c r="AJ44" i="49"/>
  <c r="AI44" i="49"/>
  <c r="K44" i="49"/>
  <c r="I44" i="49"/>
  <c r="G44" i="49"/>
  <c r="AH44" i="49" s="1"/>
  <c r="AL43" i="49"/>
  <c r="AK43" i="49"/>
  <c r="AJ43" i="49"/>
  <c r="AI43" i="49"/>
  <c r="K43" i="49"/>
  <c r="I43" i="49"/>
  <c r="G43" i="49"/>
  <c r="AH43" i="49" s="1"/>
  <c r="AL42" i="49"/>
  <c r="AK42" i="49"/>
  <c r="AJ42" i="49"/>
  <c r="AI42" i="49"/>
  <c r="K42" i="49"/>
  <c r="I42" i="49"/>
  <c r="G42" i="49"/>
  <c r="AH42" i="49" s="1"/>
  <c r="AL41" i="49"/>
  <c r="AK41" i="49"/>
  <c r="AJ41" i="49"/>
  <c r="AI41" i="49"/>
  <c r="K41" i="49"/>
  <c r="I41" i="49"/>
  <c r="G41" i="49"/>
  <c r="B8" i="48"/>
  <c r="A8" i="48"/>
  <c r="AL32" i="49"/>
  <c r="AK32" i="49"/>
  <c r="AJ32" i="49"/>
  <c r="AI32" i="49"/>
  <c r="K32" i="49"/>
  <c r="I32" i="49"/>
  <c r="G32" i="49"/>
  <c r="AH32" i="49" s="1"/>
  <c r="AL31" i="49"/>
  <c r="AK31" i="49"/>
  <c r="AJ31" i="49"/>
  <c r="AI31" i="49"/>
  <c r="K31" i="49"/>
  <c r="I31" i="49"/>
  <c r="G31" i="49"/>
  <c r="AH31" i="49" s="1"/>
  <c r="AL30" i="49"/>
  <c r="AK30" i="49"/>
  <c r="AJ30" i="49"/>
  <c r="AI30" i="49"/>
  <c r="K30" i="49"/>
  <c r="I30" i="49"/>
  <c r="G30" i="49"/>
  <c r="AH30" i="49" s="1"/>
  <c r="AL27" i="49"/>
  <c r="AK27" i="49"/>
  <c r="AJ27" i="49"/>
  <c r="AI27" i="49"/>
  <c r="K27" i="49"/>
  <c r="I27" i="49"/>
  <c r="G27" i="49"/>
  <c r="AH27" i="49" s="1"/>
  <c r="AL25" i="49"/>
  <c r="AK25" i="49"/>
  <c r="AJ25" i="49"/>
  <c r="AI25" i="49"/>
  <c r="K25" i="49"/>
  <c r="I25" i="49"/>
  <c r="G25" i="49"/>
  <c r="AH25" i="49" s="1"/>
  <c r="AL24" i="49"/>
  <c r="AK24" i="49"/>
  <c r="AJ24" i="49"/>
  <c r="AI24" i="49"/>
  <c r="K24" i="49"/>
  <c r="I24" i="49"/>
  <c r="G24" i="49"/>
  <c r="AH24" i="49" s="1"/>
  <c r="AL22" i="49"/>
  <c r="AK22" i="49"/>
  <c r="AJ22" i="49"/>
  <c r="AI22" i="49"/>
  <c r="K22" i="49"/>
  <c r="I22" i="49"/>
  <c r="G22" i="49"/>
  <c r="AH22" i="49" s="1"/>
  <c r="AL21" i="49"/>
  <c r="AK21" i="49"/>
  <c r="AJ21" i="49"/>
  <c r="AI21" i="49"/>
  <c r="K21" i="49"/>
  <c r="I21" i="49"/>
  <c r="G21" i="49"/>
  <c r="AH21" i="49" s="1"/>
  <c r="AL19" i="49"/>
  <c r="AK19" i="49"/>
  <c r="AJ19" i="49"/>
  <c r="AI19" i="49"/>
  <c r="K19" i="49"/>
  <c r="I19" i="49"/>
  <c r="G19" i="49"/>
  <c r="AH19" i="49" s="1"/>
  <c r="AL18" i="49"/>
  <c r="AK18" i="49"/>
  <c r="AJ18" i="49"/>
  <c r="AI18" i="49"/>
  <c r="K18" i="49"/>
  <c r="I18" i="49"/>
  <c r="G18" i="49"/>
  <c r="AL13" i="49"/>
  <c r="AK13" i="49"/>
  <c r="AJ13" i="49"/>
  <c r="AI13" i="49"/>
  <c r="K13" i="49"/>
  <c r="I13" i="49"/>
  <c r="G13" i="49"/>
  <c r="AH13" i="49" s="1"/>
  <c r="AL12" i="49"/>
  <c r="AK12" i="49"/>
  <c r="AJ12" i="49"/>
  <c r="AI12" i="49"/>
  <c r="K12" i="49"/>
  <c r="I12" i="49"/>
  <c r="G12" i="49"/>
  <c r="AH12" i="49" s="1"/>
  <c r="AL10" i="49"/>
  <c r="AK10" i="49"/>
  <c r="AJ10" i="49"/>
  <c r="AI10" i="49"/>
  <c r="K10" i="49"/>
  <c r="I10" i="49"/>
  <c r="G10" i="49"/>
  <c r="AH10" i="49" s="1"/>
  <c r="AL8" i="49"/>
  <c r="AK8" i="49"/>
  <c r="AJ8" i="49"/>
  <c r="AI8" i="49"/>
  <c r="K8" i="49"/>
  <c r="I8" i="49"/>
  <c r="G8" i="49"/>
  <c r="AH8" i="49" s="1"/>
  <c r="B7" i="48"/>
  <c r="A7" i="48"/>
  <c r="E4" i="49"/>
  <c r="F3" i="49"/>
  <c r="C33" i="47"/>
  <c r="F33" i="47" s="1"/>
  <c r="C31" i="47"/>
  <c r="G7" i="47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D16" i="2"/>
  <c r="I15" i="3"/>
  <c r="G16" i="2" s="1"/>
  <c r="D15" i="2"/>
  <c r="I14" i="3"/>
  <c r="H22" i="3" s="1"/>
  <c r="G23" i="2" s="1"/>
  <c r="BE29" i="4"/>
  <c r="BD29" i="4"/>
  <c r="BC29" i="4"/>
  <c r="BB29" i="4"/>
  <c r="K29" i="4"/>
  <c r="I29" i="4"/>
  <c r="G29" i="4"/>
  <c r="BA29" i="4" s="1"/>
  <c r="BE26" i="4"/>
  <c r="BE33" i="4" s="1"/>
  <c r="I8" i="3" s="1"/>
  <c r="BD26" i="4"/>
  <c r="BC26" i="4"/>
  <c r="BC33" i="4" s="1"/>
  <c r="G8" i="3" s="1"/>
  <c r="BB26" i="4"/>
  <c r="K26" i="4"/>
  <c r="I26" i="4"/>
  <c r="G26" i="4"/>
  <c r="G33" i="4" s="1"/>
  <c r="B8" i="3"/>
  <c r="A8" i="3"/>
  <c r="BE22" i="4"/>
  <c r="BD22" i="4"/>
  <c r="BC22" i="4"/>
  <c r="BB22" i="4"/>
  <c r="K22" i="4"/>
  <c r="I22" i="4"/>
  <c r="BA22" i="4"/>
  <c r="BE19" i="4"/>
  <c r="BD19" i="4"/>
  <c r="BC19" i="4"/>
  <c r="BB19" i="4"/>
  <c r="K19" i="4"/>
  <c r="I19" i="4"/>
  <c r="G19" i="4"/>
  <c r="BA19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3" i="4"/>
  <c r="BD13" i="4"/>
  <c r="BC13" i="4"/>
  <c r="BB13" i="4"/>
  <c r="K13" i="4"/>
  <c r="I13" i="4"/>
  <c r="G13" i="4"/>
  <c r="BA13" i="4" s="1"/>
  <c r="BE11" i="4"/>
  <c r="BD11" i="4"/>
  <c r="BC11" i="4"/>
  <c r="BB11" i="4"/>
  <c r="BA11" i="4"/>
  <c r="K11" i="4"/>
  <c r="I11" i="4"/>
  <c r="BE8" i="4"/>
  <c r="BD8" i="4"/>
  <c r="BC8" i="4"/>
  <c r="BB8" i="4"/>
  <c r="K8" i="4"/>
  <c r="I8" i="4"/>
  <c r="G8" i="4"/>
  <c r="B7" i="3"/>
  <c r="A7" i="3"/>
  <c r="E4" i="4"/>
  <c r="F3" i="4"/>
  <c r="F33" i="2"/>
  <c r="C33" i="2"/>
  <c r="C31" i="2"/>
  <c r="G7" i="2"/>
  <c r="H45" i="1"/>
  <c r="G45" i="1"/>
  <c r="I44" i="1"/>
  <c r="F44" i="1" s="1"/>
  <c r="I43" i="1"/>
  <c r="F43" i="1" s="1"/>
  <c r="I42" i="1"/>
  <c r="F42" i="1" s="1"/>
  <c r="I41" i="1"/>
  <c r="F41" i="1" s="1"/>
  <c r="H40" i="1"/>
  <c r="G40" i="1"/>
  <c r="H34" i="1"/>
  <c r="I21" i="1" s="1"/>
  <c r="I22" i="1" s="1"/>
  <c r="G34" i="1"/>
  <c r="I19" i="1" s="1"/>
  <c r="I33" i="1"/>
  <c r="F33" i="1" s="1"/>
  <c r="I30" i="1"/>
  <c r="F30" i="1" s="1"/>
  <c r="H29" i="1"/>
  <c r="G29" i="1"/>
  <c r="D22" i="1"/>
  <c r="D20" i="1"/>
  <c r="I2" i="1"/>
  <c r="G108" i="49" l="1"/>
  <c r="E16" i="48" s="1"/>
  <c r="G74" i="52"/>
  <c r="BD74" i="52"/>
  <c r="H11" i="51" s="1"/>
  <c r="BD61" i="58"/>
  <c r="H7" i="57" s="1"/>
  <c r="BE61" i="58"/>
  <c r="I7" i="57" s="1"/>
  <c r="BB61" i="58"/>
  <c r="F7" i="57" s="1"/>
  <c r="BA8" i="58"/>
  <c r="BA61" i="58" s="1"/>
  <c r="E7" i="57" s="1"/>
  <c r="G61" i="58"/>
  <c r="BC61" i="58"/>
  <c r="G7" i="57" s="1"/>
  <c r="G70" i="58"/>
  <c r="E8" i="57" s="1"/>
  <c r="BA72" i="58"/>
  <c r="G79" i="58"/>
  <c r="BA85" i="58"/>
  <c r="G94" i="58"/>
  <c r="G102" i="58"/>
  <c r="BD131" i="58"/>
  <c r="H16" i="57" s="1"/>
  <c r="BE131" i="58"/>
  <c r="I16" i="57" s="1"/>
  <c r="BB131" i="58"/>
  <c r="F16" i="57" s="1"/>
  <c r="BA124" i="58"/>
  <c r="BA131" i="58" s="1"/>
  <c r="E16" i="57" s="1"/>
  <c r="G131" i="58"/>
  <c r="BE141" i="58"/>
  <c r="I18" i="57" s="1"/>
  <c r="BA63" i="58"/>
  <c r="BD122" i="58"/>
  <c r="H15" i="57" s="1"/>
  <c r="BB122" i="58"/>
  <c r="F15" i="57" s="1"/>
  <c r="K94" i="58"/>
  <c r="BA136" i="58"/>
  <c r="BA141" i="58" s="1"/>
  <c r="E18" i="57" s="1"/>
  <c r="I70" i="58"/>
  <c r="BC94" i="58"/>
  <c r="G11" i="57" s="1"/>
  <c r="K152" i="58"/>
  <c r="BB79" i="58"/>
  <c r="F9" i="57" s="1"/>
  <c r="BD141" i="58"/>
  <c r="H18" i="57" s="1"/>
  <c r="BA152" i="58"/>
  <c r="E21" i="57" s="1"/>
  <c r="BD160" i="58"/>
  <c r="H23" i="57" s="1"/>
  <c r="BB147" i="52"/>
  <c r="F23" i="51" s="1"/>
  <c r="BC147" i="52"/>
  <c r="G23" i="51" s="1"/>
  <c r="BA52" i="52"/>
  <c r="BA59" i="52" s="1"/>
  <c r="E9" i="51" s="1"/>
  <c r="G59" i="52"/>
  <c r="BA41" i="52"/>
  <c r="BA50" i="52" s="1"/>
  <c r="E8" i="51" s="1"/>
  <c r="G50" i="52"/>
  <c r="BA8" i="52"/>
  <c r="BA39" i="52" s="1"/>
  <c r="E7" i="51" s="1"/>
  <c r="G39" i="52"/>
  <c r="AK141" i="49"/>
  <c r="H22" i="48" s="1"/>
  <c r="G130" i="49"/>
  <c r="AH110" i="49"/>
  <c r="G117" i="49"/>
  <c r="AH88" i="49"/>
  <c r="G91" i="49"/>
  <c r="AH66" i="49"/>
  <c r="AH75" i="49" s="1"/>
  <c r="E11" i="48" s="1"/>
  <c r="G75" i="49"/>
  <c r="AH54" i="49"/>
  <c r="AH60" i="49" s="1"/>
  <c r="E9" i="48" s="1"/>
  <c r="G60" i="49"/>
  <c r="AH41" i="49"/>
  <c r="AH52" i="49" s="1"/>
  <c r="E8" i="48" s="1"/>
  <c r="G52" i="49"/>
  <c r="AH18" i="49"/>
  <c r="AH39" i="49" s="1"/>
  <c r="E7" i="48" s="1"/>
  <c r="G39" i="49"/>
  <c r="BB90" i="52"/>
  <c r="F14" i="51" s="1"/>
  <c r="G63" i="52"/>
  <c r="I74" i="52"/>
  <c r="BB110" i="52"/>
  <c r="F16" i="51" s="1"/>
  <c r="BC119" i="52"/>
  <c r="G17" i="51" s="1"/>
  <c r="K155" i="52"/>
  <c r="BE155" i="52"/>
  <c r="I25" i="51" s="1"/>
  <c r="G81" i="52"/>
  <c r="K119" i="52"/>
  <c r="BE119" i="52"/>
  <c r="I17" i="51" s="1"/>
  <c r="K147" i="52"/>
  <c r="BE147" i="52"/>
  <c r="I23" i="51" s="1"/>
  <c r="G151" i="52"/>
  <c r="G122" i="52"/>
  <c r="G94" i="52"/>
  <c r="BB119" i="52"/>
  <c r="F17" i="51" s="1"/>
  <c r="BC39" i="52"/>
  <c r="G7" i="51" s="1"/>
  <c r="BC59" i="52"/>
  <c r="G9" i="51" s="1"/>
  <c r="BE132" i="52"/>
  <c r="I19" i="51" s="1"/>
  <c r="K90" i="52"/>
  <c r="BE90" i="52"/>
  <c r="I14" i="51" s="1"/>
  <c r="BC155" i="52"/>
  <c r="G25" i="51" s="1"/>
  <c r="I50" i="52"/>
  <c r="I59" i="52"/>
  <c r="BB132" i="52"/>
  <c r="F19" i="51" s="1"/>
  <c r="K74" i="52"/>
  <c r="I155" i="52"/>
  <c r="BD155" i="52"/>
  <c r="H25" i="51" s="1"/>
  <c r="BC90" i="52"/>
  <c r="G14" i="51" s="1"/>
  <c r="BE39" i="52"/>
  <c r="I7" i="51" s="1"/>
  <c r="BD50" i="52"/>
  <c r="H8" i="51" s="1"/>
  <c r="K59" i="52"/>
  <c r="BE59" i="52"/>
  <c r="I9" i="51" s="1"/>
  <c r="BB74" i="52"/>
  <c r="F11" i="51" s="1"/>
  <c r="G119" i="52"/>
  <c r="I132" i="52"/>
  <c r="BC132" i="52"/>
  <c r="G19" i="51" s="1"/>
  <c r="BB39" i="52"/>
  <c r="F7" i="51" s="1"/>
  <c r="K50" i="52"/>
  <c r="BE50" i="52"/>
  <c r="I8" i="51" s="1"/>
  <c r="BB59" i="52"/>
  <c r="F9" i="51" s="1"/>
  <c r="BC74" i="52"/>
  <c r="G11" i="51" s="1"/>
  <c r="G77" i="52"/>
  <c r="K110" i="52"/>
  <c r="BE110" i="52"/>
  <c r="I16" i="51" s="1"/>
  <c r="K132" i="52"/>
  <c r="BD132" i="52"/>
  <c r="H19" i="51" s="1"/>
  <c r="G155" i="52"/>
  <c r="BD59" i="52"/>
  <c r="H9" i="51" s="1"/>
  <c r="BE74" i="52"/>
  <c r="I11" i="51" s="1"/>
  <c r="I90" i="52"/>
  <c r="BD90" i="52"/>
  <c r="H14" i="51" s="1"/>
  <c r="I119" i="52"/>
  <c r="BD119" i="52"/>
  <c r="H17" i="51" s="1"/>
  <c r="G132" i="52"/>
  <c r="G140" i="52"/>
  <c r="G136" i="52"/>
  <c r="AK145" i="49"/>
  <c r="H23" i="48" s="1"/>
  <c r="K75" i="49"/>
  <c r="AJ108" i="49"/>
  <c r="G16" i="48" s="1"/>
  <c r="I108" i="49"/>
  <c r="AK108" i="49"/>
  <c r="H16" i="48" s="1"/>
  <c r="K52" i="49"/>
  <c r="AI39" i="49"/>
  <c r="F7" i="48" s="1"/>
  <c r="K117" i="49"/>
  <c r="K141" i="49"/>
  <c r="AL60" i="49"/>
  <c r="I9" i="48" s="1"/>
  <c r="I60" i="49"/>
  <c r="AI75" i="49"/>
  <c r="F11" i="48" s="1"/>
  <c r="AL91" i="49"/>
  <c r="I14" i="48" s="1"/>
  <c r="AJ117" i="49"/>
  <c r="G17" i="48" s="1"/>
  <c r="AH141" i="49"/>
  <c r="E22" i="48" s="1"/>
  <c r="AL117" i="49"/>
  <c r="I17" i="48" s="1"/>
  <c r="AL141" i="49"/>
  <c r="I22" i="48" s="1"/>
  <c r="I145" i="49"/>
  <c r="AJ60" i="49"/>
  <c r="G9" i="48" s="1"/>
  <c r="AL75" i="49"/>
  <c r="I11" i="48" s="1"/>
  <c r="AK91" i="49"/>
  <c r="H14" i="48" s="1"/>
  <c r="K130" i="49"/>
  <c r="AL130" i="49"/>
  <c r="I19" i="48" s="1"/>
  <c r="AJ130" i="49"/>
  <c r="G19" i="48" s="1"/>
  <c r="H37" i="48"/>
  <c r="G23" i="47" s="1"/>
  <c r="AL52" i="49"/>
  <c r="I8" i="48" s="1"/>
  <c r="AI60" i="49"/>
  <c r="F9" i="48" s="1"/>
  <c r="AI130" i="49"/>
  <c r="F19" i="48" s="1"/>
  <c r="AJ141" i="49"/>
  <c r="G22" i="48" s="1"/>
  <c r="AI52" i="49"/>
  <c r="F8" i="48" s="1"/>
  <c r="I52" i="49"/>
  <c r="AK52" i="49"/>
  <c r="H8" i="48" s="1"/>
  <c r="G64" i="49"/>
  <c r="AH91" i="49"/>
  <c r="E14" i="48" s="1"/>
  <c r="AJ91" i="49"/>
  <c r="G14" i="48" s="1"/>
  <c r="G145" i="49"/>
  <c r="K145" i="49"/>
  <c r="AL145" i="49"/>
  <c r="I23" i="48" s="1"/>
  <c r="AJ52" i="49"/>
  <c r="G8" i="48" s="1"/>
  <c r="G134" i="49"/>
  <c r="AI141" i="49"/>
  <c r="F22" i="48" s="1"/>
  <c r="K39" i="49"/>
  <c r="AL39" i="49"/>
  <c r="I7" i="48" s="1"/>
  <c r="K60" i="49"/>
  <c r="AK60" i="49"/>
  <c r="H9" i="48" s="1"/>
  <c r="I91" i="49"/>
  <c r="G96" i="49"/>
  <c r="K108" i="49"/>
  <c r="AL108" i="49"/>
  <c r="I16" i="48" s="1"/>
  <c r="I117" i="49"/>
  <c r="AK117" i="49"/>
  <c r="H17" i="48" s="1"/>
  <c r="I130" i="49"/>
  <c r="AK130" i="49"/>
  <c r="H19" i="48" s="1"/>
  <c r="G78" i="49"/>
  <c r="G24" i="4"/>
  <c r="BD33" i="4"/>
  <c r="H8" i="3" s="1"/>
  <c r="K33" i="4"/>
  <c r="BC24" i="4"/>
  <c r="G7" i="3" s="1"/>
  <c r="G9" i="3" s="1"/>
  <c r="C18" i="2" s="1"/>
  <c r="I33" i="4"/>
  <c r="BD24" i="4"/>
  <c r="H7" i="3" s="1"/>
  <c r="H9" i="3" s="1"/>
  <c r="C17" i="2" s="1"/>
  <c r="K24" i="4"/>
  <c r="BE24" i="4"/>
  <c r="I7" i="3" s="1"/>
  <c r="I9" i="3" s="1"/>
  <c r="C21" i="2" s="1"/>
  <c r="BB24" i="4"/>
  <c r="F7" i="3" s="1"/>
  <c r="I24" i="4"/>
  <c r="BB33" i="4"/>
  <c r="F8" i="3" s="1"/>
  <c r="BA8" i="4"/>
  <c r="BA24" i="4" s="1"/>
  <c r="E7" i="3" s="1"/>
  <c r="G15" i="2"/>
  <c r="BA122" i="58"/>
  <c r="E15" i="57" s="1"/>
  <c r="BA119" i="52"/>
  <c r="E17" i="51" s="1"/>
  <c r="BA132" i="52"/>
  <c r="E19" i="51" s="1"/>
  <c r="K91" i="49"/>
  <c r="AI91" i="49"/>
  <c r="F14" i="48" s="1"/>
  <c r="G147" i="52"/>
  <c r="BB70" i="58"/>
  <c r="F8" i="57" s="1"/>
  <c r="BE79" i="58"/>
  <c r="I9" i="57" s="1"/>
  <c r="BA158" i="58"/>
  <c r="BA160" i="58" s="1"/>
  <c r="E23" i="57" s="1"/>
  <c r="AJ39" i="49"/>
  <c r="G7" i="48" s="1"/>
  <c r="I110" i="52"/>
  <c r="BD110" i="52"/>
  <c r="H16" i="51" s="1"/>
  <c r="BA70" i="58"/>
  <c r="BC70" i="58"/>
  <c r="G8" i="57" s="1"/>
  <c r="G122" i="58"/>
  <c r="H37" i="57"/>
  <c r="G23" i="56" s="1"/>
  <c r="AK39" i="49"/>
  <c r="H7" i="48" s="1"/>
  <c r="I147" i="52"/>
  <c r="BD147" i="52"/>
  <c r="H23" i="51" s="1"/>
  <c r="BB155" i="52"/>
  <c r="F25" i="51" s="1"/>
  <c r="BD70" i="58"/>
  <c r="H8" i="57" s="1"/>
  <c r="BC79" i="58"/>
  <c r="G9" i="57" s="1"/>
  <c r="BE94" i="58"/>
  <c r="I11" i="57" s="1"/>
  <c r="I24" i="57" s="1"/>
  <c r="C21" i="56" s="1"/>
  <c r="BB94" i="58"/>
  <c r="F11" i="57" s="1"/>
  <c r="BD94" i="58"/>
  <c r="H11" i="57" s="1"/>
  <c r="I39" i="49"/>
  <c r="AI145" i="49"/>
  <c r="F23" i="48" s="1"/>
  <c r="BD39" i="52"/>
  <c r="H7" i="51" s="1"/>
  <c r="K39" i="52"/>
  <c r="BB50" i="52"/>
  <c r="F8" i="51" s="1"/>
  <c r="BA26" i="4"/>
  <c r="BA33" i="4" s="1"/>
  <c r="E8" i="3" s="1"/>
  <c r="I75" i="49"/>
  <c r="AK75" i="49"/>
  <c r="H11" i="48" s="1"/>
  <c r="AH98" i="49"/>
  <c r="AH108" i="49" s="1"/>
  <c r="G120" i="49"/>
  <c r="AH145" i="49"/>
  <c r="E23" i="48" s="1"/>
  <c r="AI117" i="49"/>
  <c r="F17" i="48" s="1"/>
  <c r="BA79" i="58"/>
  <c r="E9" i="57" s="1"/>
  <c r="AJ75" i="49"/>
  <c r="G11" i="48" s="1"/>
  <c r="AI108" i="49"/>
  <c r="F16" i="48" s="1"/>
  <c r="AH117" i="49"/>
  <c r="E17" i="48" s="1"/>
  <c r="G15" i="47"/>
  <c r="I39" i="52"/>
  <c r="BC50" i="52"/>
  <c r="G8" i="51" s="1"/>
  <c r="G110" i="52"/>
  <c r="G15" i="50"/>
  <c r="BA81" i="58"/>
  <c r="BA83" i="58" s="1"/>
  <c r="E10" i="57" s="1"/>
  <c r="G156" i="58"/>
  <c r="G15" i="56"/>
  <c r="AH122" i="49"/>
  <c r="AH130" i="49" s="1"/>
  <c r="E19" i="48" s="1"/>
  <c r="BA65" i="52"/>
  <c r="BA74" i="52" s="1"/>
  <c r="E11" i="51" s="1"/>
  <c r="BA153" i="52"/>
  <c r="BA155" i="52" s="1"/>
  <c r="E25" i="51" s="1"/>
  <c r="I94" i="58"/>
  <c r="BB152" i="58"/>
  <c r="F21" i="57" s="1"/>
  <c r="G141" i="49"/>
  <c r="I141" i="49"/>
  <c r="BA110" i="52"/>
  <c r="E16" i="51" s="1"/>
  <c r="BC110" i="52"/>
  <c r="G16" i="51" s="1"/>
  <c r="G145" i="58"/>
  <c r="G152" i="58"/>
  <c r="I152" i="58"/>
  <c r="G22" i="56"/>
  <c r="BA94" i="58"/>
  <c r="E11" i="57" s="1"/>
  <c r="G97" i="58"/>
  <c r="G148" i="58"/>
  <c r="G22" i="50"/>
  <c r="BA90" i="52"/>
  <c r="E14" i="51" s="1"/>
  <c r="G90" i="52"/>
  <c r="G143" i="52"/>
  <c r="G22" i="47"/>
  <c r="G82" i="49"/>
  <c r="G137" i="49"/>
  <c r="G22" i="2"/>
  <c r="I34" i="1"/>
  <c r="I45" i="1"/>
  <c r="F45" i="1"/>
  <c r="F34" i="1"/>
  <c r="I20" i="1"/>
  <c r="I23" i="1" s="1"/>
  <c r="G24" i="57" l="1"/>
  <c r="C18" i="56" s="1"/>
  <c r="H24" i="57"/>
  <c r="C17" i="56" s="1"/>
  <c r="F24" i="57"/>
  <c r="C16" i="56" s="1"/>
  <c r="E24" i="57"/>
  <c r="C15" i="56" s="1"/>
  <c r="F26" i="51"/>
  <c r="C16" i="50" s="1"/>
  <c r="G26" i="51"/>
  <c r="C18" i="50" s="1"/>
  <c r="I26" i="51"/>
  <c r="C21" i="50" s="1"/>
  <c r="H26" i="51"/>
  <c r="C17" i="50" s="1"/>
  <c r="G24" i="48"/>
  <c r="C18" i="47" s="1"/>
  <c r="F24" i="48"/>
  <c r="C16" i="47" s="1"/>
  <c r="H24" i="48"/>
  <c r="C17" i="47" s="1"/>
  <c r="I24" i="48"/>
  <c r="C21" i="47" s="1"/>
  <c r="E24" i="48"/>
  <c r="E9" i="3"/>
  <c r="C15" i="2" s="1"/>
  <c r="F9" i="3"/>
  <c r="C16" i="2" s="1"/>
  <c r="J32" i="1"/>
  <c r="J31" i="1"/>
  <c r="E26" i="51"/>
  <c r="C15" i="50" s="1"/>
  <c r="J34" i="1"/>
  <c r="J42" i="1"/>
  <c r="J43" i="1"/>
  <c r="J41" i="1"/>
  <c r="J45" i="1"/>
  <c r="J44" i="1"/>
  <c r="J30" i="1"/>
  <c r="J33" i="1"/>
  <c r="C19" i="56" l="1"/>
  <c r="C22" i="56" s="1"/>
  <c r="C23" i="56" s="1"/>
  <c r="F30" i="56" s="1"/>
  <c r="F31" i="56" s="1"/>
  <c r="F34" i="56" s="1"/>
  <c r="C19" i="50"/>
  <c r="C22" i="50" s="1"/>
  <c r="C23" i="50" s="1"/>
  <c r="F30" i="50" s="1"/>
  <c r="F31" i="50" s="1"/>
  <c r="F34" i="50" s="1"/>
  <c r="C15" i="47"/>
  <c r="C19" i="47" s="1"/>
  <c r="C22" i="47" s="1"/>
  <c r="C23" i="47" s="1"/>
  <c r="F30" i="47" s="1"/>
  <c r="F31" i="47" s="1"/>
  <c r="F34" i="47" s="1"/>
  <c r="E40" i="48"/>
  <c r="C19" i="2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<sst xmlns="http://schemas.openxmlformats.org/spreadsheetml/2006/main" count="1657" uniqueCount="515">
  <si>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</si>
  <si>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</si>
  <si>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</si>
  <si>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</si>
  <si>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</si>
  <si>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</si>
  <si>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</si>
  <si>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</si>
  <si>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</si>
  <si>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</si>
  <si>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</si>
  <si>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</si>
  <si>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</si>
  <si>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</si>
  <si>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</si>
  <si>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</si>
  <si>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</si>
  <si>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</si>
  <si>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</si>
  <si>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</si>
  <si>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</si>
  <si>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</si>
  <si>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</si>
  <si>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</si>
  <si>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</si>
  <si>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</si>
  <si>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</si>
  <si>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</si>
  <si>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</si>
  <si>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</si>
  <si>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</si>
  <si>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</si>
  <si>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</si>
  <si>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</si>
  <si>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</si>
  <si>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</si>
  <si>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</si>
  <si>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</si>
  <si>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</si>
  <si>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</si>
  <si>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</si>
  <si>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</si>
  <si>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</si>
  <si>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</si>
  <si>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</si>
  <si>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</si>
  <si>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</si>
  <si>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</si>
  <si>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</si>
  <si>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</si>
  <si>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</si>
  <si>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</si>
  <si>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</si>
  <si>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</si>
  <si>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</si>
  <si>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</si>
  <si>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</si>
  <si>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</si>
  <si>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</si>
  <si>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</si>
  <si>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</si>
  <si>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</si>
  <si>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</si>
  <si>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</si>
  <si>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</si>
  <si>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</si>
  <si>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</si>
  <si>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</si>
  <si>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</si>
  <si>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</si>
  <si>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</si>
  <si>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</si>
  <si>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</si>
  <si>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</si>
  <si>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</si>
  <si>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</si>
  <si>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</si>
  <si>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</si>
  <si>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</si>
  <si>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</si>
  <si>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</si>
  <si>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</si>
  <si>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</si>
  <si>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</si>
  <si>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</si>
  <si>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</si>
  <si>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</si>
  <si>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</si>
  <si>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</si>
  <si>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</si>
  <si>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</si>
  <si>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</si>
  <si>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</si>
  <si>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</si>
  <si>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</si>
  <si>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</si>
  <si>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</si>
  <si>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</si>
  <si>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</si>
  <si>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</si>
  <si>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</si>
  <si>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</si>
  <si>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</si>
  <si>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</si>
  <si>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</si>
  <si>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</si>
  <si>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</si>
  <si>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</si>
  <si>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</si>
  <si>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</si>
  <si>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</si>
  <si>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</si>
  <si>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</si>
  <si>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</si>
  <si>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</si>
  <si>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vydání rozhodnutí o uzavírce předmětné silnice</t>
  </si>
  <si>
    <t>005241020T00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</si>
  <si>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</si>
  <si>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</si>
  <si>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</si>
  <si>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</si>
  <si>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</si>
  <si>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</si>
  <si>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</si>
  <si>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</si>
  <si>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091704000T00</t>
  </si>
  <si>
    <t>Náklady na údržbu,čištění a opravu komunikací po dobu výstavby</t>
  </si>
  <si>
    <t>091704001T00</t>
  </si>
  <si>
    <t>Náklady na úklid staveniště- zajištění venkovního prostoru proti prašnosti s využitím vodní clony</t>
  </si>
  <si>
    <t>týká se prací při řezání betonů , asfaltových ploch,</t>
  </si>
  <si>
    <t>obrubníků a pod.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</si>
  <si>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</si>
  <si>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</si>
  <si>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</si>
  <si>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</si>
  <si>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</si>
  <si>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</si>
  <si>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</si>
  <si>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</si>
  <si>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</si>
  <si>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</si>
  <si>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</si>
  <si>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</si>
  <si>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</si>
  <si>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</si>
  <si>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</si>
  <si>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</si>
  <si>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</si>
  <si>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</si>
  <si>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</si>
  <si>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</si>
  <si>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</si>
  <si>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</si>
  <si>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</si>
  <si>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</si>
  <si>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51-2017 Lokalita Uherský Brod</t>
  </si>
  <si>
    <t>m3</t>
  </si>
  <si>
    <t>1 Zemní práce</t>
  </si>
  <si>
    <t>122101101R00</t>
  </si>
  <si>
    <t xml:space="preserve">Odkopávky nezapažené v hor. 2 do 100 m3 </t>
  </si>
  <si>
    <t>130001101R00</t>
  </si>
  <si>
    <t>130901121RT1</t>
  </si>
  <si>
    <t>Bourání konstrukcí z betonu prostého ve vykopávk. pneumatickým kladivem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</si>
  <si>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</si>
  <si>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</si>
  <si>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</si>
  <si>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</si>
  <si>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</si>
  <si>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</si>
  <si>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</si>
  <si>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</si>
  <si>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</si>
  <si>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</si>
  <si>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</si>
  <si>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</si>
  <si>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</si>
  <si>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</si>
  <si>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</si>
  <si>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</si>
  <si>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</si>
  <si>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</si>
  <si>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</si>
  <si>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</si>
  <si>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</si>
  <si>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</si>
  <si>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</si>
  <si>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</si>
  <si>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</si>
  <si>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</si>
  <si>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</si>
  <si>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</si>
  <si>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</si>
  <si>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115101201R00</t>
  </si>
  <si>
    <t xml:space="preserve">Čerpání vody na výšku do 10 m, přítok do 500 l/min </t>
  </si>
  <si>
    <t>115101301R00</t>
  </si>
  <si>
    <t xml:space="preserve">Pohotovost čerp.soupravy, výška 10 m, přítok 500 l </t>
  </si>
  <si>
    <t>119001422R00</t>
  </si>
  <si>
    <t xml:space="preserve">Dočasné zajištění kabelů - v počtu 3 - 6 kabelů 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</si>
  <si>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</si>
  <si>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</si>
  <si>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</si>
  <si>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</si>
  <si>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</si>
  <si>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181201111R00</t>
  </si>
  <si>
    <t xml:space="preserve">Úprava pláně na násypech se zhutněním - ručně </t>
  </si>
  <si>
    <t>182001121R00</t>
  </si>
  <si>
    <t xml:space="preserve">Plošná úprava terénu, nerovnosti do 15 cm v rovině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</si>
  <si>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</si>
  <si>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</si>
  <si>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</si>
  <si>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</si>
  <si>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</si>
  <si>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</si>
  <si>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</si>
  <si>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</si>
  <si>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</si>
  <si>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</si>
  <si>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</si>
  <si>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</si>
  <si>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</si>
  <si>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</si>
  <si>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</si>
  <si>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</si>
  <si>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</si>
  <si>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</si>
  <si>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</si>
  <si>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</si>
  <si>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</si>
  <si>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</si>
  <si>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</si>
  <si>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</si>
  <si>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564871111R00</t>
  </si>
  <si>
    <t>kontejnery:-3,14*0,95*0,95*2</t>
  </si>
  <si>
    <t>-3,14*0,75*0,75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</si>
  <si>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</si>
  <si>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</si>
  <si>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</si>
  <si>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</si>
  <si>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</si>
  <si>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599142111R00</t>
  </si>
  <si>
    <t xml:space="preserve">Zálivky dil.spár hloubky do 4 cm š. do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</si>
  <si>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</si>
  <si>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</si>
  <si>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</si>
  <si>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</si>
  <si>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</si>
  <si>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</si>
  <si>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</si>
  <si>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</si>
  <si>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</si>
  <si>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</si>
  <si>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</si>
  <si>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</si>
  <si>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</si>
  <si>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</si>
  <si>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</si>
  <si>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</si>
  <si>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</si>
  <si>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</si>
  <si>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917762111R00</t>
  </si>
  <si>
    <t>917862111R00</t>
  </si>
  <si>
    <t xml:space="preserve">Osazení stojat. obrub.bet. s opěrou,lože z C 12/15 </t>
  </si>
  <si>
    <t>59217420</t>
  </si>
  <si>
    <t>94</t>
  </si>
  <si>
    <t>Lešení a stavební výtahy</t>
  </si>
  <si>
    <t>94 Lešení a stavební výtahy</t>
  </si>
  <si>
    <t>171156610600</t>
  </si>
  <si>
    <t>Jeřáb mobil. na autopodvozku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</si>
  <si>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</si>
  <si>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</si>
  <si>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</si>
  <si>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</si>
  <si>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</si>
  <si>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</si>
  <si>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</si>
  <si>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</si>
  <si>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</si>
  <si>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</si>
  <si>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</si>
  <si>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</si>
  <si>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</si>
  <si>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</si>
  <si>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</si>
  <si>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</si>
  <si>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174101101R00</t>
  </si>
  <si>
    <t xml:space="preserve">Zásyp jam, rýh, šachet se zhutněním </t>
  </si>
  <si>
    <t>podkladní mazanina:-2,117</t>
  </si>
  <si>
    <t>podsyp:-2,117</t>
  </si>
  <si>
    <t>113201111R00</t>
  </si>
  <si>
    <t xml:space="preserve">Vytrhání obrubníků chodníkových a parkových </t>
  </si>
  <si>
    <t>38</t>
  </si>
  <si>
    <t>Kompletní konstrukce</t>
  </si>
  <si>
    <t>38 Kompletní konstrukce</t>
  </si>
  <si>
    <t>388993111R00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</si>
  <si>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</si>
  <si>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</si>
  <si>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</si>
  <si>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</si>
  <si>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</si>
  <si>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7,30*2,90</t>
  </si>
  <si>
    <t>567211115R00</t>
  </si>
  <si>
    <t xml:space="preserve">Podklad z prostého betonu tř. I  tloušťky 15 cm </t>
  </si>
  <si>
    <t>57</t>
  </si>
  <si>
    <t>Kryty štěrkových a živičných komunikací</t>
  </si>
  <si>
    <t>57 Kryty štěrkových a živičných komunikací</t>
  </si>
  <si>
    <t>572942111R00</t>
  </si>
  <si>
    <t xml:space="preserve">Vyspravení krytu po překopu lit.asfaltem, do 4 cm </t>
  </si>
  <si>
    <t>592451124</t>
  </si>
  <si>
    <t>919735113R00</t>
  </si>
  <si>
    <t xml:space="preserve">Řezání stávajícího živičného krytu tl. 10 - 15 cm </t>
  </si>
  <si>
    <t>venkovní osvětlení- před provedením úpravy trasy</t>
  </si>
  <si>
    <t>Železobeton základových kleneb C 16/20 XO</t>
  </si>
  <si>
    <t>564851111R00</t>
  </si>
  <si>
    <t>kontejnery:-3,14*0,95*0,95*3</t>
  </si>
  <si>
    <t>Dlažba  20x10x6 cm přírodní</t>
  </si>
  <si>
    <t>59217490</t>
  </si>
  <si>
    <t>Obrubník silniční nájezdový</t>
  </si>
  <si>
    <t>59217491</t>
  </si>
  <si>
    <t>Obrubník silniční přechodový</t>
  </si>
  <si>
    <t>M21</t>
  </si>
  <si>
    <t>Elektromontáže</t>
  </si>
  <si>
    <t>M21 Elektromontáže</t>
  </si>
  <si>
    <t>210000011T00</t>
  </si>
  <si>
    <t xml:space="preserve">Venkovní osvětlení </t>
  </si>
  <si>
    <t>kompl</t>
  </si>
  <si>
    <t>kontejnery:-3,14*0,95*0,95*2*1,07</t>
  </si>
  <si>
    <t>-3,14*0,75*0,75*1,07</t>
  </si>
  <si>
    <t xml:space="preserve">Chránička kabelu Js 63 mm, výkop </t>
  </si>
  <si>
    <t>Odvoz suti a vybour. hmot na skládku zhotovitele</t>
  </si>
  <si>
    <t>Příplatek za ztížené hloubení v blízkosti vedení VO</t>
  </si>
  <si>
    <t>16,00*1,00*0,61*1,15/1000</t>
  </si>
  <si>
    <t>96</t>
  </si>
  <si>
    <t>Bourání konstrukcí</t>
  </si>
  <si>
    <t>96 Bourání konstrukcí</t>
  </si>
  <si>
    <t>965049112RT2</t>
  </si>
  <si>
    <t>Příplatek, bourání mazanin se svař.síťí nad 10 cm oboustranná výztuž svařovanou sítí</t>
  </si>
  <si>
    <t>odpočet:</t>
  </si>
  <si>
    <t>kontejnery:-3,14*0,95*0,95*3*1,07</t>
  </si>
  <si>
    <t>113107510R00</t>
  </si>
  <si>
    <t xml:space="preserve">Odstranění podkladu pl. 50 m2,kam.drcené tl.10 cm </t>
  </si>
  <si>
    <t>132201101R00</t>
  </si>
  <si>
    <t xml:space="preserve">Hloubení rýh šířky do 60 cm v hor.3 do 100 m3 </t>
  </si>
  <si>
    <t>113107515R00</t>
  </si>
  <si>
    <t xml:space="preserve">Odstranění podkladu pl. 50 m2,kam.drcené tl.15 cm </t>
  </si>
  <si>
    <t>113106231R00</t>
  </si>
  <si>
    <t xml:space="preserve">Rozebrání dlažeb ze zámkové dlažby v kamenivu </t>
  </si>
  <si>
    <t>pod zákl.desku:9,70*2,90</t>
  </si>
  <si>
    <t>pod zákl.desku:9,70*2,90*0,10</t>
  </si>
  <si>
    <t>zákl.deska:9,70*2,90*0,10</t>
  </si>
  <si>
    <t>zákl.deska:9,70*2,90*4,968*1,30/1000</t>
  </si>
  <si>
    <t>9,70*2,90</t>
  </si>
  <si>
    <t>17,8622*1,05</t>
  </si>
  <si>
    <t>dopočet:0,2447</t>
  </si>
  <si>
    <t>zákl.deska:9,70*2,90</t>
  </si>
  <si>
    <t>592171500</t>
  </si>
  <si>
    <t>kontejnery:-3,14*0,95*0,95*1,07</t>
  </si>
  <si>
    <t>kontejnery:-3,14*0,95*0,95</t>
  </si>
  <si>
    <t>111201101R00</t>
  </si>
  <si>
    <t xml:space="preserve">Osazení obrub. bet. s opěrou,lože z C 12/15 </t>
  </si>
  <si>
    <t>Lokalita Uherský Brod- východ</t>
  </si>
  <si>
    <t>ruční výkop :15,00*0,50*1,37</t>
  </si>
  <si>
    <t>VO:-10,00*0,50*1,37</t>
  </si>
  <si>
    <t>VO:(15,00-10,00)*0,60*1,37</t>
  </si>
  <si>
    <t>132201109R00</t>
  </si>
  <si>
    <t xml:space="preserve">Příplatek za lepivost - hloubení rýh 60 cm v hor.3 </t>
  </si>
  <si>
    <t>ruční výkop :10,00*0,50*1,37*0,5</t>
  </si>
  <si>
    <t>5,00*0,60*1,37*0,5</t>
  </si>
  <si>
    <t>5,00*1,57*2</t>
  </si>
  <si>
    <t>5,00*0,60*1,37</t>
  </si>
  <si>
    <t>VO:5,00*0,60*1,37</t>
  </si>
  <si>
    <t>odpočet zásyp:-5,00*0,60*1,37</t>
  </si>
  <si>
    <t>VO:5,00*0,60*0,20</t>
  </si>
  <si>
    <t>51-2017 Lokalita Uherský Brod- východ</t>
  </si>
  <si>
    <t>919731112R00</t>
  </si>
  <si>
    <t xml:space="preserve">Zarovnání styčné plochy z betonu tl. do 15 cm </t>
  </si>
  <si>
    <t>Obrubník chodníkový  1000/100/200 mm</t>
  </si>
  <si>
    <t>919735123R00</t>
  </si>
  <si>
    <t xml:space="preserve">Řezání stávajícího betonového krytu tl. 10 - 15 cm </t>
  </si>
  <si>
    <t>SO 04.12</t>
  </si>
  <si>
    <t>Stanoviště 18a- ul.Šaripova- konec</t>
  </si>
  <si>
    <t>SO 04.12 Stanoviště 18a- ul.Šaripova- konec</t>
  </si>
  <si>
    <t>Lokalita Uherský Brod - východ</t>
  </si>
  <si>
    <t>ruční výkop :7,50*0,50*(1,57-0,20)</t>
  </si>
  <si>
    <t>50%:7,50*3,15*(1,57-0,20)*0,5</t>
  </si>
  <si>
    <t>ruční výkop:-7,50*0,50*1,37*0,5</t>
  </si>
  <si>
    <t>ruční výkop :7,50*0,50*(1,57-0,20)*0,5</t>
  </si>
  <si>
    <t>(7,50+3,15)*2*1,57</t>
  </si>
  <si>
    <t>7,50*3,15*1,37</t>
  </si>
  <si>
    <t>zákl.deska:-7,30*2,90*0,10</t>
  </si>
  <si>
    <t>113109315R00</t>
  </si>
  <si>
    <t xml:space="preserve">Odstranění podkladu pl.50 m2, bet.prostý tl.15 cm </t>
  </si>
  <si>
    <t>43,00+35,10</t>
  </si>
  <si>
    <t>43,00*25/1000*1,20</t>
  </si>
  <si>
    <t>pod zákl.desku:7,30*2,90</t>
  </si>
  <si>
    <t>pod zákl.desku:7,30*2,90*0,10</t>
  </si>
  <si>
    <t>zákl.deska:7,30*2,90*0,10</t>
  </si>
  <si>
    <t>zákl.deska:7,30*2,90*4,968*1,30/1000</t>
  </si>
  <si>
    <t>12,00*1,00*0,61*1,25/1000</t>
  </si>
  <si>
    <t>Chránička kabelu Js 63 mm, výkop vč.obetonování</t>
  </si>
  <si>
    <t>-3,14*0,75*0,75*1</t>
  </si>
  <si>
    <t>19,00*0,15</t>
  </si>
  <si>
    <t>19,00*1,20</t>
  </si>
  <si>
    <t>zákl.deska:7,30*2,90</t>
  </si>
  <si>
    <t>51-2017 Lokalita Uherský Brod - východ</t>
  </si>
  <si>
    <t>SO 04.13</t>
  </si>
  <si>
    <t>Stanoviště 18b- ul.Šaripova - konec</t>
  </si>
  <si>
    <t>SO 04.13 Stanoviště 18b- ul.Šaripova - konec</t>
  </si>
  <si>
    <t>5,10*3,10*0,20</t>
  </si>
  <si>
    <t>ruční výkop :5,00*0,50*(1,57-0,20)</t>
  </si>
  <si>
    <t>50%:5,100*3,10*(1,57-0,20)*0,5</t>
  </si>
  <si>
    <t>ruční výkop:-5,00*0,50*1,37*0,5</t>
  </si>
  <si>
    <t>ruční výkop :5,00*0,50*(1,57-0,20)*0,5</t>
  </si>
  <si>
    <t>(5,10+3,10)*2*1,57</t>
  </si>
  <si>
    <t>5,10*3,15*(1,57-0,20)</t>
  </si>
  <si>
    <t>odkopávka:5,10*3,10*0,20</t>
  </si>
  <si>
    <t>výkop:5,10*3,10*(1,57-0,20)</t>
  </si>
  <si>
    <t>5,10*3,15*1,37</t>
  </si>
  <si>
    <t>zákl.deska:-4,90*2,90*0,10</t>
  </si>
  <si>
    <t>podkladní mazanina:-1,421</t>
  </si>
  <si>
    <t>podsyp:-1,421</t>
  </si>
  <si>
    <t>5,00*2,50+5,00</t>
  </si>
  <si>
    <t>Odstranění podkladu a plochy  do 50 m2 beton  tl. 150 mm</t>
  </si>
  <si>
    <t>(7,00+4,50+2,00)*1,00</t>
  </si>
  <si>
    <t>13,50+5,00</t>
  </si>
  <si>
    <t>13,50*25/1000*1,20</t>
  </si>
  <si>
    <t>pod zákl.desku:4,90*2,90</t>
  </si>
  <si>
    <t>pod zákl.desku:4,90*2,90*0,10</t>
  </si>
  <si>
    <t>zákl.deska:4,90*2,90*0,10</t>
  </si>
  <si>
    <t>zákl.deska:4,90*2,90*4,968*1,30/1000</t>
  </si>
  <si>
    <t>8,00*1,00*0,61*1,25/1000</t>
  </si>
  <si>
    <t xml:space="preserve">Chránička kabelu  Js 63  mm, výkop </t>
  </si>
  <si>
    <t>VO:5,00*0,50*0,10</t>
  </si>
  <si>
    <t>4,90*2,90</t>
  </si>
  <si>
    <t>5,00*2,50</t>
  </si>
  <si>
    <t>7,50*0,15</t>
  </si>
  <si>
    <t>4,90*2,90+5,00*2,50</t>
  </si>
  <si>
    <t>7,50*1,20</t>
  </si>
  <si>
    <t>22,1099*1,05</t>
  </si>
  <si>
    <t>dopočet:0,7846</t>
  </si>
  <si>
    <t>zákl.deska:4,90*2,90</t>
  </si>
  <si>
    <t>17,50*0,15</t>
  </si>
  <si>
    <t>úpravy trasy kabelového rozvodu v délce cca 5,00 m</t>
  </si>
  <si>
    <t>SO 04.3</t>
  </si>
  <si>
    <t>Stanoviště 9- ul.Větrná  č.p.1381,1406</t>
  </si>
  <si>
    <t>SO 04.3 Stanoviště 9- ul.Větrná  č.p.1381,1406</t>
  </si>
  <si>
    <t>Lokalita Uherský Brod-  východ</t>
  </si>
  <si>
    <t>10,00*3,00*0,20</t>
  </si>
  <si>
    <t>10,00*3,00*(1,57-0,20)</t>
  </si>
  <si>
    <t>50%:34,25*0,50</t>
  </si>
  <si>
    <t>(10,00+3,00)*2*1,57</t>
  </si>
  <si>
    <t>odkopávka:10,00*3,00*0,20</t>
  </si>
  <si>
    <t>výkop:10,00*3,00*(1,57-0,20)</t>
  </si>
  <si>
    <t>10,00*3,00*1,37</t>
  </si>
  <si>
    <t>zákl.deska:-9,70*2,90*0,10</t>
  </si>
  <si>
    <t>podkladní mazanina:-2,813</t>
  </si>
  <si>
    <t>podsyp:-2,813</t>
  </si>
  <si>
    <t>(12,00+2,00*2)*1,00</t>
  </si>
  <si>
    <t>12,00*3,00</t>
  </si>
  <si>
    <t>16,00*25/1000*1,20</t>
  </si>
  <si>
    <t>10,00*0,50*0,10</t>
  </si>
  <si>
    <t>59245020</t>
  </si>
  <si>
    <t>Dlažba zámková profil H  20x16,5x6 cm přírodní</t>
  </si>
  <si>
    <t>10,00+2*2,00</t>
  </si>
  <si>
    <t>14,00*1,05</t>
  </si>
  <si>
    <t>dopočet:0,30</t>
  </si>
  <si>
    <t xml:space="preserve">Venkovní osvětlení,  sdělovací vedení </t>
  </si>
  <si>
    <t>úprava trasy v délce cca 15 m</t>
  </si>
  <si>
    <t>51-2017 Lokalita Uherský Brod-  východ</t>
  </si>
  <si>
    <t>Masarykovo náměstí 100</t>
  </si>
  <si>
    <t>Uherský Brod</t>
  </si>
  <si>
    <t>68817</t>
  </si>
  <si>
    <t>00291463</t>
  </si>
  <si>
    <t>CZ00291463</t>
  </si>
  <si>
    <t xml:space="preserve">Geodetické vytyčení, zaměření skutečného stavu </t>
  </si>
  <si>
    <t>geodetické vytýčení staveniště , vytýčení výškových a polohopisných bodů stavby, kontrolní zaměření rýh a  vč. zaměření skutečného provedení stavby se zákresem do katastrální mapy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</si>
  <si>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</si>
  <si>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</si>
  <si>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zřízení objektů ZS vč. oplocení</t>
  </si>
  <si>
    <t>Obsyp objektu bez prohození sypaniny s dodáním bet. recyklátu z deponie investora, včetně naložení a dovozu do 5 km</t>
  </si>
  <si>
    <t xml:space="preserve">Dočasné zajištění kabelů - v počtu 3 - 10 kabelů </t>
  </si>
  <si>
    <t xml:space="preserve"> Cetin, EGD, VO -  kabely - před provedením úpravy trasy</t>
  </si>
  <si>
    <t>soub.</t>
  </si>
  <si>
    <t>Dodávka a montáž sběrných kontejnerů Q5 dle popisu v PD a TZ vč.dopravy</t>
  </si>
  <si>
    <t xml:space="preserve">Dodávka a montáž sběrných kontejnerů Q3 dle popisu v PD a TZ vč.dopravy </t>
  </si>
  <si>
    <t>Obrubník silniční 150/1000/250 přírodní</t>
  </si>
  <si>
    <t>Obrubník chodníkový  100/1000/200 mm</t>
  </si>
  <si>
    <t>Vytrhání obrubníků chodníkových a silničních</t>
  </si>
  <si>
    <t>7,50*3,15*0,20,11,0*0,3</t>
  </si>
  <si>
    <t>7,50*3,15*(1,57-0,20)+0,57</t>
  </si>
  <si>
    <t xml:space="preserve">Úprava pláně  se zhutněním </t>
  </si>
  <si>
    <t>výkop:</t>
  </si>
  <si>
    <t>25,0</t>
  </si>
  <si>
    <t>:12,0*0,50*0,10</t>
  </si>
  <si>
    <t>úprava cesty:15</t>
  </si>
  <si>
    <t>Podklad z prostého betonu tř. I  tloušťky 15 cm</t>
  </si>
  <si>
    <t>Podklad z betonového recyklátu 0/32 po zhutnění tloušťky 15 cm z deponie investora, včetně naložení a dovozu do 5,0 km - plocha kontejnery</t>
  </si>
  <si>
    <t>Podklad z betonového recyklátu 0/32 po zhutnění tloušťky 25 cm z deponie investora, včetně naložení a dovozu do 5,0 km, plocha chodník</t>
  </si>
  <si>
    <t xml:space="preserve">Kladení zámkové dlažby tl. 6 a 8 cm do drtě tl. 4 cm </t>
  </si>
  <si>
    <t>59248280</t>
  </si>
  <si>
    <t>plocha</t>
  </si>
  <si>
    <t>plocha:zatrav</t>
  </si>
  <si>
    <t>Začátek provozního součtu:33,96*1,05</t>
  </si>
  <si>
    <t>Dlažba betonová dvouvrstvá; čtverec; dlaždice zatravňovací; šedá; l = 200 mm; š = 200 mm; tl. 80,0 mm; podíl otevřené plochy 28,0 %, 12,0*1,05</t>
  </si>
  <si>
    <t xml:space="preserve">Vytrhání obrubníků chodníkových a parkových vč. přídlažby </t>
  </si>
  <si>
    <t>ruční výkop :10,00*0,50*(1,57-0,20)*0,5</t>
  </si>
  <si>
    <t>5,10*3,15*1,37+1,71</t>
  </si>
  <si>
    <t>výkop:5,10*3,10*(1,57-0,20)+1,71</t>
  </si>
  <si>
    <t>Podklad z betonového recyklátu 0/32 po zhutnění tloušťky 25 cm z deponie investora, včetně naložení a dovozu do 5,0 km - plocha kontejnery</t>
  </si>
  <si>
    <t>úpravy trasy kabelového rozvodu v délce cca 10,00 m, vč. D+M kabelu, provedení spojek</t>
  </si>
  <si>
    <t>Odstranění křovin i s kořeny na ploše do 1000 m2 vč- likvidace</t>
  </si>
  <si>
    <t>VO přeložení:(15,00-10,00)*0,60*1,37</t>
  </si>
  <si>
    <t>Vodorovné přemístění výkopku z hor.1-4 na skládku zhotovitele</t>
  </si>
  <si>
    <t>zpětné použití rozebrané dlažby</t>
  </si>
  <si>
    <t>úpravy trasy kabelového rozvodu v délce cca 15,00 m, vč. D+M kabelu, provedení spojek</t>
  </si>
  <si>
    <t>Příplatek za ztížené hloubení v blízkosti vedení, VO, Cetin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</si>
</sst>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[$-405]#,##0.00"/>
  </numFmts>
  <fonts count="2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rgb="FF008000"/>
      <name val="Arial"/>
      <family val="2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99CC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22" fillId="0" borderId="66" xfId="1" applyNumberFormat="1" applyFont="1" applyBorder="1" applyAlignment="1">
      <alignment horizontal="left" vertical="top"/>
    </xf>
    <xf numFmtId="0" fontId="22" fillId="0" borderId="66" xfId="1" applyFont="1" applyFill="1" applyBorder="1" applyAlignment="1">
      <alignment vertical="top" wrapText="1"/>
    </xf>
    <xf numFmtId="49" fontId="22" fillId="0" borderId="66" xfId="1" applyNumberFormat="1" applyFont="1" applyFill="1" applyBorder="1" applyAlignment="1">
      <alignment horizontal="center" shrinkToFit="1"/>
    </xf>
    <xf numFmtId="169" fontId="22" fillId="0" borderId="66" xfId="1" applyNumberFormat="1" applyFont="1" applyFill="1" applyBorder="1" applyAlignment="1">
      <alignment horizontal="right"/>
    </xf>
    <xf numFmtId="169" fontId="22" fillId="0" borderId="66" xfId="1" applyNumberFormat="1" applyFont="1" applyFill="1" applyBorder="1"/>
    <xf numFmtId="49" fontId="23" fillId="0" borderId="67" xfId="1" applyNumberFormat="1" applyFont="1" applyBorder="1" applyAlignment="1">
      <alignment horizontal="left"/>
    </xf>
    <xf numFmtId="0" fontId="8" fillId="0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/>
    <xf numFmtId="0" fontId="13" fillId="0" borderId="0" xfId="1" applyFont="1" applyFill="1"/>
    <xf numFmtId="0" fontId="25" fillId="0" borderId="68" xfId="0" applyFont="1" applyBorder="1" applyAlignment="1">
      <alignment vertical="top"/>
    </xf>
    <xf numFmtId="49" fontId="25" fillId="0" borderId="69" xfId="0" applyNumberFormat="1" applyFont="1" applyBorder="1" applyAlignment="1">
      <alignment vertical="top"/>
    </xf>
    <xf numFmtId="49" fontId="25" fillId="0" borderId="69" xfId="0" applyNumberFormat="1" applyFont="1" applyBorder="1" applyAlignment="1">
      <alignment horizontal="left" vertical="top" wrapText="1"/>
    </xf>
    <xf numFmtId="0" fontId="25" fillId="0" borderId="69" xfId="0" applyFont="1" applyBorder="1" applyAlignment="1">
      <alignment horizontal="center" vertical="top" shrinkToFit="1"/>
    </xf>
    <xf numFmtId="4" fontId="25" fillId="7" borderId="69" xfId="0" applyNumberFormat="1" applyFont="1" applyFill="1" applyBorder="1" applyAlignment="1" applyProtection="1">
      <alignment vertical="top" shrinkToFit="1"/>
      <protection locked="0"/>
    </xf>
    <xf numFmtId="4" fontId="25" fillId="0" borderId="69" xfId="0" applyNumberFormat="1" applyFont="1" applyBorder="1" applyAlignment="1">
      <alignment vertical="top" shrinkToFit="1"/>
    </xf>
    <xf numFmtId="4" fontId="25" fillId="0" borderId="69" xfId="0" applyNumberFormat="1" applyFont="1" applyFill="1" applyBorder="1" applyAlignment="1" applyProtection="1">
      <alignment vertical="top" shrinkToFit="1"/>
      <protection locked="0"/>
    </xf>
    <xf numFmtId="168" fontId="8" fillId="0" borderId="7" xfId="1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24" fillId="0" borderId="67" xfId="1" applyFont="1" applyFill="1" applyBorder="1" applyAlignment="1">
      <alignment horizontal="left" wrapText="1" inden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9"/>
  <sheetViews>
    <sheetView showGridLines="0" tabSelected="1" topLeftCell="B16" zoomScaleNormal="100" zoomScaleSheetLayoutView="75" workbookViewId="0">
      <selection activeCell="H31" sqref="H31"/>
    </sheetView>
  </sheetViews>
  <sheetFormatPr defaultRowHeight="12.75" x14ac:dyDescent="0.2"/>
  <cols>
    <col min="1" max="1" width="0.5703125" style="1" hidden="1" customWidth="1"/>
    <col min="2" max="2" width="9.425781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44588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153</v>
      </c>
      <c r="H7" s="18" t="s">
        <v>5</v>
      </c>
      <c r="I7" s="2" t="s">
        <v>471</v>
      </c>
      <c r="J7" s="17"/>
      <c r="K7" s="17"/>
    </row>
    <row r="8" spans="2:15" x14ac:dyDescent="0.2">
      <c r="D8" s="17" t="s">
        <v>468</v>
      </c>
      <c r="H8" s="18" t="s">
        <v>6</v>
      </c>
      <c r="I8" s="2" t="s">
        <v>472</v>
      </c>
      <c r="J8" s="17"/>
      <c r="K8" s="17"/>
    </row>
    <row r="9" spans="2:15" x14ac:dyDescent="0.2">
      <c r="C9" s="18" t="s">
        <v>470</v>
      </c>
      <c r="D9" s="17" t="s">
        <v>469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11">
        <f>ROUND(G34,0)</f>
        <v>0</v>
      </c>
      <c r="J19" s="312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13">
        <f>ROUND(I19*D20/100,0)</f>
        <v>0</v>
      </c>
      <c r="J20" s="314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13">
        <f>ROUND(H34,0)</f>
        <v>0</v>
      </c>
      <c r="J21" s="314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15">
        <f>ROUND(I21*D21/100,0)</f>
        <v>0</v>
      </c>
      <c r="J22" s="316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17">
        <f>SUM(I19:I22)</f>
        <v>0</v>
      </c>
      <c r="J23" s="318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104</v>
      </c>
      <c r="C30" s="53" t="s">
        <v>105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3" si="0">(G30*SazbaDPH1)/100+(H30*SazbaDPH2)/100</f>
        <v>0</v>
      </c>
      <c r="J30" s="59" t="str">
        <f t="shared" ref="J30:J33" si="1">IF(CelkemObjekty=0,"",F30/CelkemObjekty*100)</f>
        <v/>
      </c>
    </row>
    <row r="31" spans="2:12" x14ac:dyDescent="0.2">
      <c r="B31" s="60" t="s">
        <v>378</v>
      </c>
      <c r="C31" s="61" t="s">
        <v>379</v>
      </c>
      <c r="D31" s="62"/>
      <c r="E31" s="63"/>
      <c r="F31" s="64">
        <f t="shared" ref="F31:F33" si="2">G31+H31+I31</f>
        <v>0</v>
      </c>
      <c r="G31" s="65">
        <v>0</v>
      </c>
      <c r="H31" s="58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404</v>
      </c>
      <c r="C32" s="61" t="s">
        <v>405</v>
      </c>
      <c r="D32" s="62"/>
      <c r="E32" s="63"/>
      <c r="F32" s="64">
        <f t="shared" si="2"/>
        <v>0</v>
      </c>
      <c r="G32" s="65">
        <v>0</v>
      </c>
      <c r="H32" s="58">
        <v>0</v>
      </c>
      <c r="I32" s="66">
        <f t="shared" si="0"/>
        <v>0</v>
      </c>
      <c r="J32" s="59" t="str">
        <f t="shared" si="1"/>
        <v/>
      </c>
    </row>
    <row r="33" spans="2:11" x14ac:dyDescent="0.2">
      <c r="B33" s="60" t="s">
        <v>442</v>
      </c>
      <c r="C33" s="61" t="s">
        <v>443</v>
      </c>
      <c r="D33" s="62"/>
      <c r="E33" s="63"/>
      <c r="F33" s="64">
        <f t="shared" si="2"/>
        <v>0</v>
      </c>
      <c r="G33" s="65">
        <v>0</v>
      </c>
      <c r="H33" s="58">
        <v>0</v>
      </c>
      <c r="I33" s="66">
        <f t="shared" si="0"/>
        <v>0</v>
      </c>
      <c r="J33" s="59" t="str">
        <f t="shared" si="1"/>
        <v/>
      </c>
    </row>
    <row r="34" spans="2:11" ht="17.25" customHeight="1" x14ac:dyDescent="0.2">
      <c r="B34" s="67" t="s">
        <v>20</v>
      </c>
      <c r="C34" s="68"/>
      <c r="D34" s="69"/>
      <c r="E34" s="70"/>
      <c r="F34" s="71">
        <f>SUM(F30:F33)</f>
        <v>0</v>
      </c>
      <c r="G34" s="71">
        <f>SUM(G30:G33)</f>
        <v>0</v>
      </c>
      <c r="H34" s="71">
        <f>SUM(H30:H33)</f>
        <v>0</v>
      </c>
      <c r="I34" s="71">
        <f>SUM(I30:I33)</f>
        <v>0</v>
      </c>
      <c r="J34" s="72" t="str">
        <f t="shared" ref="J34" si="3">IF(CelkemObjekty=0,"",F34/CelkemObjekty*100)</f>
        <v/>
      </c>
    </row>
    <row r="35" spans="2:1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9.75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7.5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18" x14ac:dyDescent="0.25">
      <c r="B38" s="13" t="s">
        <v>21</v>
      </c>
      <c r="C38" s="45"/>
      <c r="D38" s="45"/>
      <c r="E38" s="45"/>
      <c r="F38" s="45"/>
      <c r="G38" s="45"/>
      <c r="H38" s="45"/>
      <c r="I38" s="45"/>
      <c r="J38" s="45"/>
      <c r="K38" s="73"/>
    </row>
    <row r="39" spans="2:11" x14ac:dyDescent="0.2">
      <c r="K39" s="73"/>
    </row>
    <row r="40" spans="2:11" ht="25.5" x14ac:dyDescent="0.2">
      <c r="B40" s="74" t="s">
        <v>22</v>
      </c>
      <c r="C40" s="75" t="s">
        <v>23</v>
      </c>
      <c r="D40" s="48"/>
      <c r="E40" s="49"/>
      <c r="F40" s="50" t="s">
        <v>18</v>
      </c>
      <c r="G40" s="51" t="str">
        <f>CONCATENATE("Základ DPH ",SazbaDPH1," %")</f>
        <v>Základ DPH 15 %</v>
      </c>
      <c r="H40" s="50" t="str">
        <f>CONCATENATE("Základ DPH ",SazbaDPH2," %")</f>
        <v>Základ DPH 21 %</v>
      </c>
      <c r="I40" s="51" t="s">
        <v>19</v>
      </c>
      <c r="J40" s="50" t="s">
        <v>13</v>
      </c>
    </row>
    <row r="41" spans="2:11" x14ac:dyDescent="0.2">
      <c r="B41" s="76" t="s">
        <v>104</v>
      </c>
      <c r="C41" s="77" t="s">
        <v>155</v>
      </c>
      <c r="D41" s="54"/>
      <c r="E41" s="55"/>
      <c r="F41" s="56">
        <f>G41+H41+I41</f>
        <v>0</v>
      </c>
      <c r="G41" s="57">
        <v>0</v>
      </c>
      <c r="H41" s="58">
        <v>0</v>
      </c>
      <c r="I41" s="65">
        <f t="shared" ref="I41:I44" si="4">(G41*SazbaDPH1)/100+(H41*SazbaDPH2)/100</f>
        <v>0</v>
      </c>
      <c r="J41" s="59" t="str">
        <f t="shared" ref="J41:J44" si="5">IF(CelkemObjekty=0,"",F41/CelkemObjekty*100)</f>
        <v/>
      </c>
    </row>
    <row r="42" spans="2:11" x14ac:dyDescent="0.2">
      <c r="B42" s="78" t="s">
        <v>378</v>
      </c>
      <c r="C42" s="79" t="s">
        <v>403</v>
      </c>
      <c r="D42" s="62"/>
      <c r="E42" s="63"/>
      <c r="F42" s="64">
        <f t="shared" ref="F42:F44" si="6">G42+H42+I42</f>
        <v>0</v>
      </c>
      <c r="G42" s="65">
        <v>0</v>
      </c>
      <c r="H42" s="58">
        <v>0</v>
      </c>
      <c r="I42" s="65">
        <f t="shared" si="4"/>
        <v>0</v>
      </c>
      <c r="J42" s="59" t="str">
        <f t="shared" si="5"/>
        <v/>
      </c>
    </row>
    <row r="43" spans="2:11" x14ac:dyDescent="0.2">
      <c r="B43" s="78" t="s">
        <v>404</v>
      </c>
      <c r="C43" s="79" t="s">
        <v>372</v>
      </c>
      <c r="D43" s="62"/>
      <c r="E43" s="63"/>
      <c r="F43" s="64">
        <f t="shared" si="6"/>
        <v>0</v>
      </c>
      <c r="G43" s="65">
        <v>0</v>
      </c>
      <c r="H43" s="58">
        <v>0</v>
      </c>
      <c r="I43" s="65">
        <f t="shared" si="4"/>
        <v>0</v>
      </c>
      <c r="J43" s="59" t="str">
        <f t="shared" si="5"/>
        <v/>
      </c>
    </row>
    <row r="44" spans="2:11" x14ac:dyDescent="0.2">
      <c r="B44" s="78" t="s">
        <v>442</v>
      </c>
      <c r="C44" s="79" t="s">
        <v>467</v>
      </c>
      <c r="D44" s="62"/>
      <c r="E44" s="63"/>
      <c r="F44" s="64">
        <f t="shared" si="6"/>
        <v>0</v>
      </c>
      <c r="G44" s="65">
        <v>0</v>
      </c>
      <c r="H44" s="58">
        <v>0</v>
      </c>
      <c r="I44" s="65">
        <f t="shared" si="4"/>
        <v>0</v>
      </c>
      <c r="J44" s="59" t="str">
        <f t="shared" si="5"/>
        <v/>
      </c>
    </row>
    <row r="45" spans="2:11" x14ac:dyDescent="0.2">
      <c r="B45" s="67" t="s">
        <v>20</v>
      </c>
      <c r="C45" s="68"/>
      <c r="D45" s="69"/>
      <c r="E45" s="70"/>
      <c r="F45" s="71">
        <f>SUM(F41:F44)</f>
        <v>0</v>
      </c>
      <c r="G45" s="80">
        <f>SUM(G41:G44)</f>
        <v>0</v>
      </c>
      <c r="H45" s="71">
        <f>SUM(H41:H44)</f>
        <v>0</v>
      </c>
      <c r="I45" s="80">
        <f>SUM(I41:I44)</f>
        <v>0</v>
      </c>
      <c r="J45" s="72" t="str">
        <f t="shared" ref="J45" si="7">IF(CelkemObjekty=0,"",F45/CelkemObjekty*100)</f>
        <v/>
      </c>
    </row>
    <row r="46" spans="2:11" ht="9" customHeight="1" x14ac:dyDescent="0.2"/>
    <row r="47" spans="2:11" ht="6" customHeight="1" x14ac:dyDescent="0.2"/>
    <row r="48" spans="2:11" ht="3" customHeight="1" x14ac:dyDescent="0.2"/>
    <row r="49" ht="6.75" customHeight="1" x14ac:dyDescent="0.2"/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7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CB228"/>
  <sheetViews>
    <sheetView showGridLines="0" showZeros="0" topLeftCell="A88" zoomScaleNormal="100" zoomScaleSheetLayoutView="100" workbookViewId="0">
      <selection activeCell="F79" sqref="F79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3" t="s">
        <v>83</v>
      </c>
      <c r="B1" s="343"/>
      <c r="C1" s="343"/>
      <c r="D1" s="343"/>
      <c r="E1" s="343"/>
      <c r="F1" s="343"/>
      <c r="G1" s="343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04.121Šaripova 18b'!H1</f>
        <v>51-2017</v>
      </c>
      <c r="G3" s="227"/>
    </row>
    <row r="4" spans="1:80" ht="13.5" thickBot="1" x14ac:dyDescent="0.25">
      <c r="A4" s="344" t="s">
        <v>74</v>
      </c>
      <c r="B4" s="333"/>
      <c r="C4" s="180" t="s">
        <v>406</v>
      </c>
      <c r="D4" s="228"/>
      <c r="E4" s="345" t="str">
        <f>'SO 04.121Šaripova 18b'!G2</f>
        <v>Lokalita Uherský Brod- východ</v>
      </c>
      <c r="F4" s="346"/>
      <c r="G4" s="347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x14ac:dyDescent="0.2">
      <c r="A8" s="248">
        <v>1</v>
      </c>
      <c r="B8" s="249" t="s">
        <v>158</v>
      </c>
      <c r="C8" s="250" t="s">
        <v>159</v>
      </c>
      <c r="D8" s="251" t="s">
        <v>156</v>
      </c>
      <c r="E8" s="252">
        <v>3.1619999999999999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x14ac:dyDescent="0.2">
      <c r="A9" s="256"/>
      <c r="B9" s="260"/>
      <c r="C9" s="348" t="s">
        <v>407</v>
      </c>
      <c r="D9" s="349"/>
      <c r="E9" s="261">
        <v>3.1619999999999999</v>
      </c>
      <c r="F9" s="262"/>
      <c r="G9" s="263"/>
      <c r="H9" s="264"/>
      <c r="I9" s="258"/>
      <c r="J9" s="265"/>
      <c r="K9" s="258"/>
      <c r="M9" s="259" t="s">
        <v>407</v>
      </c>
      <c r="O9" s="247"/>
    </row>
    <row r="10" spans="1:80" x14ac:dyDescent="0.2">
      <c r="A10" s="248">
        <v>2</v>
      </c>
      <c r="B10" s="249" t="s">
        <v>160</v>
      </c>
      <c r="C10" s="250" t="s">
        <v>329</v>
      </c>
      <c r="D10" s="251" t="s">
        <v>156</v>
      </c>
      <c r="E10" s="252">
        <v>3.4249999999999998</v>
      </c>
      <c r="F10" s="252"/>
      <c r="G10" s="253">
        <f>E10*F10</f>
        <v>0</v>
      </c>
      <c r="H10" s="254">
        <v>0</v>
      </c>
      <c r="I10" s="255">
        <f>E10*H10</f>
        <v>0</v>
      </c>
      <c r="J10" s="254">
        <v>0</v>
      </c>
      <c r="K10" s="255">
        <f>E10*J10</f>
        <v>0</v>
      </c>
      <c r="O10" s="247">
        <v>2</v>
      </c>
      <c r="AA10" s="220">
        <v>1</v>
      </c>
      <c r="AB10" s="220">
        <v>1</v>
      </c>
      <c r="AC10" s="220">
        <v>1</v>
      </c>
      <c r="AZ10" s="220">
        <v>1</v>
      </c>
      <c r="BA10" s="220">
        <f>IF(AZ10=1,G10,0)</f>
        <v>0</v>
      </c>
      <c r="BB10" s="220">
        <f>IF(AZ10=2,G10,0)</f>
        <v>0</v>
      </c>
      <c r="BC10" s="220">
        <f>IF(AZ10=3,G10,0)</f>
        <v>0</v>
      </c>
      <c r="BD10" s="220">
        <f>IF(AZ10=4,G10,0)</f>
        <v>0</v>
      </c>
      <c r="BE10" s="220">
        <f>IF(AZ10=5,G10,0)</f>
        <v>0</v>
      </c>
      <c r="CA10" s="247">
        <v>1</v>
      </c>
      <c r="CB10" s="247">
        <v>1</v>
      </c>
    </row>
    <row r="11" spans="1:80" x14ac:dyDescent="0.2">
      <c r="A11" s="256"/>
      <c r="B11" s="260"/>
      <c r="C11" s="348" t="s">
        <v>408</v>
      </c>
      <c r="D11" s="349"/>
      <c r="E11" s="261">
        <v>3.4249999999999998</v>
      </c>
      <c r="F11" s="262"/>
      <c r="G11" s="263"/>
      <c r="H11" s="264"/>
      <c r="I11" s="258"/>
      <c r="J11" s="265"/>
      <c r="K11" s="258"/>
      <c r="M11" s="259" t="s">
        <v>408</v>
      </c>
      <c r="O11" s="247"/>
    </row>
    <row r="12" spans="1:80" ht="22.5" x14ac:dyDescent="0.2">
      <c r="A12" s="248">
        <v>3</v>
      </c>
      <c r="B12" s="249" t="s">
        <v>161</v>
      </c>
      <c r="C12" s="250" t="s">
        <v>162</v>
      </c>
      <c r="D12" s="251" t="s">
        <v>156</v>
      </c>
      <c r="E12" s="252">
        <v>0.25</v>
      </c>
      <c r="F12" s="252"/>
      <c r="G12" s="253">
        <f>E12*F12</f>
        <v>0</v>
      </c>
      <c r="H12" s="254">
        <v>0</v>
      </c>
      <c r="I12" s="255">
        <f>E12*H12</f>
        <v>0</v>
      </c>
      <c r="J12" s="254">
        <v>0</v>
      </c>
      <c r="K12" s="255">
        <f>E12*J12</f>
        <v>0</v>
      </c>
      <c r="O12" s="247">
        <v>2</v>
      </c>
      <c r="AA12" s="220">
        <v>1</v>
      </c>
      <c r="AB12" s="220">
        <v>1</v>
      </c>
      <c r="AC12" s="220">
        <v>1</v>
      </c>
      <c r="AZ12" s="220">
        <v>1</v>
      </c>
      <c r="BA12" s="220">
        <f>IF(AZ12=1,G12,0)</f>
        <v>0</v>
      </c>
      <c r="BB12" s="220">
        <f>IF(AZ12=2,G12,0)</f>
        <v>0</v>
      </c>
      <c r="BC12" s="220">
        <f>IF(AZ12=3,G12,0)</f>
        <v>0</v>
      </c>
      <c r="BD12" s="220">
        <f>IF(AZ12=4,G12,0)</f>
        <v>0</v>
      </c>
      <c r="BE12" s="220">
        <f>IF(AZ12=5,G12,0)</f>
        <v>0</v>
      </c>
      <c r="CA12" s="247">
        <v>1</v>
      </c>
      <c r="CB12" s="247">
        <v>1</v>
      </c>
    </row>
    <row r="13" spans="1:80" x14ac:dyDescent="0.2">
      <c r="A13" s="248">
        <v>4</v>
      </c>
      <c r="B13" s="249" t="s">
        <v>163</v>
      </c>
      <c r="C13" s="250" t="s">
        <v>164</v>
      </c>
      <c r="D13" s="251" t="s">
        <v>156</v>
      </c>
      <c r="E13" s="252">
        <v>9.1173999999999999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56"/>
      <c r="B14" s="257"/>
      <c r="C14" s="339" t="s">
        <v>165</v>
      </c>
      <c r="D14" s="340"/>
      <c r="E14" s="340"/>
      <c r="F14" s="340"/>
      <c r="G14" s="341"/>
      <c r="I14" s="258"/>
      <c r="K14" s="258"/>
      <c r="L14" s="259" t="s">
        <v>165</v>
      </c>
      <c r="O14" s="247">
        <v>3</v>
      </c>
    </row>
    <row r="15" spans="1:80" x14ac:dyDescent="0.2">
      <c r="A15" s="256"/>
      <c r="B15" s="257"/>
      <c r="C15" s="339" t="s">
        <v>166</v>
      </c>
      <c r="D15" s="340"/>
      <c r="E15" s="340"/>
      <c r="F15" s="340"/>
      <c r="G15" s="341"/>
      <c r="I15" s="258"/>
      <c r="K15" s="258"/>
      <c r="L15" s="259" t="s">
        <v>166</v>
      </c>
      <c r="O15" s="247">
        <v>3</v>
      </c>
    </row>
    <row r="16" spans="1:80" x14ac:dyDescent="0.2">
      <c r="A16" s="256"/>
      <c r="B16" s="260"/>
      <c r="C16" s="348" t="s">
        <v>409</v>
      </c>
      <c r="D16" s="349"/>
      <c r="E16" s="261">
        <v>10.8299</v>
      </c>
      <c r="F16" s="262"/>
      <c r="G16" s="263"/>
      <c r="H16" s="264"/>
      <c r="I16" s="258"/>
      <c r="J16" s="265"/>
      <c r="K16" s="258"/>
      <c r="M16" s="259" t="s">
        <v>409</v>
      </c>
      <c r="O16" s="247"/>
    </row>
    <row r="17" spans="1:80" x14ac:dyDescent="0.2">
      <c r="A17" s="256"/>
      <c r="B17" s="260"/>
      <c r="C17" s="348" t="s">
        <v>410</v>
      </c>
      <c r="D17" s="349"/>
      <c r="E17" s="261">
        <v>-1.7124999999999999</v>
      </c>
      <c r="F17" s="262"/>
      <c r="G17" s="263"/>
      <c r="H17" s="264"/>
      <c r="I17" s="258"/>
      <c r="J17" s="265"/>
      <c r="K17" s="258"/>
      <c r="M17" s="259" t="s">
        <v>410</v>
      </c>
      <c r="O17" s="247"/>
    </row>
    <row r="18" spans="1:80" x14ac:dyDescent="0.2">
      <c r="A18" s="248">
        <v>5</v>
      </c>
      <c r="B18" s="249" t="s">
        <v>169</v>
      </c>
      <c r="C18" s="250" t="s">
        <v>170</v>
      </c>
      <c r="D18" s="251" t="s">
        <v>156</v>
      </c>
      <c r="E18" s="252">
        <v>9.1173999999999999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O18" s="247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7">
        <v>1</v>
      </c>
      <c r="CB18" s="247">
        <v>1</v>
      </c>
    </row>
    <row r="19" spans="1:80" x14ac:dyDescent="0.2">
      <c r="A19" s="248">
        <v>6</v>
      </c>
      <c r="B19" s="249" t="s">
        <v>171</v>
      </c>
      <c r="C19" s="250" t="s">
        <v>172</v>
      </c>
      <c r="D19" s="251" t="s">
        <v>156</v>
      </c>
      <c r="E19" s="252">
        <v>3.42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O19" s="247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7">
        <v>1</v>
      </c>
      <c r="CB19" s="247">
        <v>1</v>
      </c>
    </row>
    <row r="20" spans="1:80" x14ac:dyDescent="0.2">
      <c r="A20" s="256"/>
      <c r="B20" s="260"/>
      <c r="C20" s="348" t="s">
        <v>504</v>
      </c>
      <c r="D20" s="349"/>
      <c r="E20" s="261">
        <v>3.42</v>
      </c>
      <c r="F20" s="262"/>
      <c r="G20" s="263"/>
      <c r="H20" s="264"/>
      <c r="I20" s="258"/>
      <c r="J20" s="265"/>
      <c r="K20" s="258"/>
      <c r="M20" s="259" t="s">
        <v>411</v>
      </c>
      <c r="O20" s="247"/>
    </row>
    <row r="21" spans="1:80" x14ac:dyDescent="0.2">
      <c r="A21" s="248">
        <v>7</v>
      </c>
      <c r="B21" s="249" t="s">
        <v>173</v>
      </c>
      <c r="C21" s="250" t="s">
        <v>174</v>
      </c>
      <c r="D21" s="251" t="s">
        <v>156</v>
      </c>
      <c r="E21" s="252">
        <v>1.7124999999999999</v>
      </c>
      <c r="F21" s="252"/>
      <c r="G21" s="253">
        <f>E21*F21</f>
        <v>0</v>
      </c>
      <c r="H21" s="254">
        <v>0</v>
      </c>
      <c r="I21" s="255">
        <f>E21*H21</f>
        <v>0</v>
      </c>
      <c r="J21" s="254">
        <v>0</v>
      </c>
      <c r="K21" s="255">
        <f>E21*J21</f>
        <v>0</v>
      </c>
      <c r="O21" s="247">
        <v>2</v>
      </c>
      <c r="AA21" s="220">
        <v>1</v>
      </c>
      <c r="AB21" s="220">
        <v>1</v>
      </c>
      <c r="AC21" s="220">
        <v>1</v>
      </c>
      <c r="AZ21" s="220">
        <v>1</v>
      </c>
      <c r="BA21" s="220">
        <f>IF(AZ21=1,G21,0)</f>
        <v>0</v>
      </c>
      <c r="BB21" s="220">
        <f>IF(AZ21=2,G21,0)</f>
        <v>0</v>
      </c>
      <c r="BC21" s="220">
        <f>IF(AZ21=3,G21,0)</f>
        <v>0</v>
      </c>
      <c r="BD21" s="220">
        <f>IF(AZ21=4,G21,0)</f>
        <v>0</v>
      </c>
      <c r="BE21" s="220">
        <f>IF(AZ21=5,G21,0)</f>
        <v>0</v>
      </c>
      <c r="CA21" s="247">
        <v>1</v>
      </c>
      <c r="CB21" s="247">
        <v>1</v>
      </c>
    </row>
    <row r="22" spans="1:80" x14ac:dyDescent="0.2">
      <c r="A22" s="248">
        <v>8</v>
      </c>
      <c r="B22" s="249" t="s">
        <v>175</v>
      </c>
      <c r="C22" s="250" t="s">
        <v>176</v>
      </c>
      <c r="D22" s="251" t="s">
        <v>177</v>
      </c>
      <c r="E22" s="252">
        <v>25.748000000000001</v>
      </c>
      <c r="F22" s="252"/>
      <c r="G22" s="253">
        <f>E22*F22</f>
        <v>0</v>
      </c>
      <c r="H22" s="254">
        <v>6.9999999999999999E-4</v>
      </c>
      <c r="I22" s="255">
        <f>E22*H22</f>
        <v>1.8023600000000001E-2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x14ac:dyDescent="0.2">
      <c r="A23" s="256"/>
      <c r="B23" s="260"/>
      <c r="C23" s="348" t="s">
        <v>412</v>
      </c>
      <c r="D23" s="349"/>
      <c r="E23" s="261">
        <v>25.748000000000001</v>
      </c>
      <c r="F23" s="262"/>
      <c r="G23" s="263"/>
      <c r="H23" s="264"/>
      <c r="I23" s="258"/>
      <c r="J23" s="265"/>
      <c r="K23" s="258"/>
      <c r="M23" s="259" t="s">
        <v>412</v>
      </c>
      <c r="O23" s="247"/>
    </row>
    <row r="24" spans="1:80" x14ac:dyDescent="0.2">
      <c r="A24" s="248">
        <v>9</v>
      </c>
      <c r="B24" s="249" t="s">
        <v>178</v>
      </c>
      <c r="C24" s="250" t="s">
        <v>179</v>
      </c>
      <c r="D24" s="251" t="s">
        <v>177</v>
      </c>
      <c r="E24" s="252">
        <v>25.748000000000001</v>
      </c>
      <c r="F24" s="252"/>
      <c r="G24" s="253">
        <f>E24*F24</f>
        <v>0</v>
      </c>
      <c r="H24" s="254">
        <v>0</v>
      </c>
      <c r="I24" s="255">
        <f>E24*H24</f>
        <v>0</v>
      </c>
      <c r="J24" s="254">
        <v>0</v>
      </c>
      <c r="K24" s="255">
        <f>E24*J24</f>
        <v>0</v>
      </c>
      <c r="O24" s="247">
        <v>2</v>
      </c>
      <c r="AA24" s="220">
        <v>1</v>
      </c>
      <c r="AB24" s="220">
        <v>1</v>
      </c>
      <c r="AC24" s="220">
        <v>1</v>
      </c>
      <c r="AZ24" s="220">
        <v>1</v>
      </c>
      <c r="BA24" s="220">
        <f>IF(AZ24=1,G24,0)</f>
        <v>0</v>
      </c>
      <c r="BB24" s="220">
        <f>IF(AZ24=2,G24,0)</f>
        <v>0</v>
      </c>
      <c r="BC24" s="220">
        <f>IF(AZ24=3,G24,0)</f>
        <v>0</v>
      </c>
      <c r="BD24" s="220">
        <f>IF(AZ24=4,G24,0)</f>
        <v>0</v>
      </c>
      <c r="BE24" s="220">
        <f>IF(AZ24=5,G24,0)</f>
        <v>0</v>
      </c>
      <c r="CA24" s="247">
        <v>1</v>
      </c>
      <c r="CB24" s="247">
        <v>1</v>
      </c>
    </row>
    <row r="25" spans="1:80" x14ac:dyDescent="0.2">
      <c r="A25" s="248">
        <v>10</v>
      </c>
      <c r="B25" s="249" t="s">
        <v>180</v>
      </c>
      <c r="C25" s="250" t="s">
        <v>181</v>
      </c>
      <c r="D25" s="251" t="s">
        <v>156</v>
      </c>
      <c r="E25" s="252">
        <v>22.009</v>
      </c>
      <c r="F25" s="252"/>
      <c r="G25" s="253">
        <f>E25*F25</f>
        <v>0</v>
      </c>
      <c r="H25" s="254">
        <v>0</v>
      </c>
      <c r="I25" s="255">
        <f>E25*H25</f>
        <v>0</v>
      </c>
      <c r="J25" s="254">
        <v>0</v>
      </c>
      <c r="K25" s="255">
        <f>E25*J25</f>
        <v>0</v>
      </c>
      <c r="O25" s="247">
        <v>2</v>
      </c>
      <c r="AA25" s="220">
        <v>1</v>
      </c>
      <c r="AB25" s="220">
        <v>1</v>
      </c>
      <c r="AC25" s="220">
        <v>1</v>
      </c>
      <c r="AZ25" s="220">
        <v>1</v>
      </c>
      <c r="BA25" s="220">
        <f>IF(AZ25=1,G25,0)</f>
        <v>0</v>
      </c>
      <c r="BB25" s="220">
        <f>IF(AZ25=2,G25,0)</f>
        <v>0</v>
      </c>
      <c r="BC25" s="220">
        <f>IF(AZ25=3,G25,0)</f>
        <v>0</v>
      </c>
      <c r="BD25" s="220">
        <f>IF(AZ25=4,G25,0)</f>
        <v>0</v>
      </c>
      <c r="BE25" s="220">
        <f>IF(AZ25=5,G25,0)</f>
        <v>0</v>
      </c>
      <c r="CA25" s="247">
        <v>1</v>
      </c>
      <c r="CB25" s="247">
        <v>1</v>
      </c>
    </row>
    <row r="26" spans="1:80" x14ac:dyDescent="0.2">
      <c r="A26" s="256"/>
      <c r="B26" s="260"/>
      <c r="C26" s="348" t="s">
        <v>413</v>
      </c>
      <c r="D26" s="349"/>
      <c r="E26" s="261">
        <v>22.009</v>
      </c>
      <c r="F26" s="262"/>
      <c r="G26" s="263"/>
      <c r="H26" s="264"/>
      <c r="I26" s="258"/>
      <c r="J26" s="265"/>
      <c r="K26" s="258"/>
      <c r="M26" s="259" t="s">
        <v>413</v>
      </c>
      <c r="O26" s="247"/>
    </row>
    <row r="27" spans="1:80" ht="22.5" x14ac:dyDescent="0.2">
      <c r="A27" s="248">
        <v>11</v>
      </c>
      <c r="B27" s="249" t="s">
        <v>182</v>
      </c>
      <c r="C27" s="250" t="s">
        <v>511</v>
      </c>
      <c r="D27" s="251" t="s">
        <v>156</v>
      </c>
      <c r="E27" s="252">
        <v>26.53</v>
      </c>
      <c r="F27" s="252"/>
      <c r="G27" s="253">
        <f>E27*F27</f>
        <v>0</v>
      </c>
      <c r="H27" s="254">
        <v>0</v>
      </c>
      <c r="I27" s="255">
        <f>E27*H27</f>
        <v>0</v>
      </c>
      <c r="J27" s="254">
        <v>0</v>
      </c>
      <c r="K27" s="255">
        <f>E27*J27</f>
        <v>0</v>
      </c>
      <c r="O27" s="247">
        <v>2</v>
      </c>
      <c r="AA27" s="220">
        <v>1</v>
      </c>
      <c r="AB27" s="220">
        <v>1</v>
      </c>
      <c r="AC27" s="220">
        <v>1</v>
      </c>
      <c r="AZ27" s="220">
        <v>1</v>
      </c>
      <c r="BA27" s="220">
        <f>IF(AZ27=1,G27,0)</f>
        <v>0</v>
      </c>
      <c r="BB27" s="220">
        <f>IF(AZ27=2,G27,0)</f>
        <v>0</v>
      </c>
      <c r="BC27" s="220">
        <f>IF(AZ27=3,G27,0)</f>
        <v>0</v>
      </c>
      <c r="BD27" s="220">
        <f>IF(AZ27=4,G27,0)</f>
        <v>0</v>
      </c>
      <c r="BE27" s="220">
        <f>IF(AZ27=5,G27,0)</f>
        <v>0</v>
      </c>
      <c r="CA27" s="247">
        <v>1</v>
      </c>
      <c r="CB27" s="247">
        <v>1</v>
      </c>
    </row>
    <row r="28" spans="1:80" x14ac:dyDescent="0.2">
      <c r="A28" s="256"/>
      <c r="B28" s="260"/>
      <c r="C28" s="348" t="s">
        <v>414</v>
      </c>
      <c r="D28" s="349"/>
      <c r="E28" s="261">
        <v>3.1619999999999999</v>
      </c>
      <c r="F28" s="262"/>
      <c r="G28" s="263"/>
      <c r="H28" s="264"/>
      <c r="I28" s="258"/>
      <c r="J28" s="265"/>
      <c r="K28" s="258"/>
      <c r="M28" s="259" t="s">
        <v>414</v>
      </c>
      <c r="O28" s="247"/>
    </row>
    <row r="29" spans="1:80" x14ac:dyDescent="0.2">
      <c r="A29" s="256"/>
      <c r="B29" s="260"/>
      <c r="C29" s="348" t="s">
        <v>506</v>
      </c>
      <c r="D29" s="349"/>
      <c r="E29" s="261">
        <v>23.37</v>
      </c>
      <c r="F29" s="262"/>
      <c r="G29" s="263"/>
      <c r="H29" s="264"/>
      <c r="I29" s="258"/>
      <c r="J29" s="265"/>
      <c r="K29" s="258"/>
      <c r="M29" s="259" t="s">
        <v>415</v>
      </c>
      <c r="O29" s="247"/>
    </row>
    <row r="30" spans="1:80" x14ac:dyDescent="0.2">
      <c r="A30" s="248">
        <v>12</v>
      </c>
      <c r="B30" s="249" t="s">
        <v>183</v>
      </c>
      <c r="C30" s="250" t="s">
        <v>184</v>
      </c>
      <c r="D30" s="251" t="s">
        <v>156</v>
      </c>
      <c r="E30" s="252">
        <v>26.53</v>
      </c>
      <c r="F30" s="252"/>
      <c r="G30" s="253">
        <f>E30*F30</f>
        <v>0</v>
      </c>
      <c r="H30" s="254">
        <v>0</v>
      </c>
      <c r="I30" s="255">
        <f>E30*H30</f>
        <v>0</v>
      </c>
      <c r="J30" s="254">
        <v>0</v>
      </c>
      <c r="K30" s="255">
        <f>E30*J30</f>
        <v>0</v>
      </c>
      <c r="O30" s="247">
        <v>2</v>
      </c>
      <c r="AA30" s="220">
        <v>1</v>
      </c>
      <c r="AB30" s="220">
        <v>1</v>
      </c>
      <c r="AC30" s="220">
        <v>1</v>
      </c>
      <c r="AZ30" s="220">
        <v>1</v>
      </c>
      <c r="BA30" s="220">
        <f>IF(AZ30=1,G30,0)</f>
        <v>0</v>
      </c>
      <c r="BB30" s="220">
        <f>IF(AZ30=2,G30,0)</f>
        <v>0</v>
      </c>
      <c r="BC30" s="220">
        <f>IF(AZ30=3,G30,0)</f>
        <v>0</v>
      </c>
      <c r="BD30" s="220">
        <f>IF(AZ30=4,G30,0)</f>
        <v>0</v>
      </c>
      <c r="BE30" s="220">
        <f>IF(AZ30=5,G30,0)</f>
        <v>0</v>
      </c>
      <c r="CA30" s="247">
        <v>1</v>
      </c>
      <c r="CB30" s="247">
        <v>1</v>
      </c>
    </row>
    <row r="31" spans="1:80" x14ac:dyDescent="0.2">
      <c r="A31" s="248">
        <v>13</v>
      </c>
      <c r="B31" s="249" t="s">
        <v>185</v>
      </c>
      <c r="C31" s="250" t="s">
        <v>186</v>
      </c>
      <c r="D31" s="251" t="s">
        <v>156</v>
      </c>
      <c r="E31" s="252">
        <v>26.53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O31" s="247">
        <v>2</v>
      </c>
      <c r="AA31" s="220">
        <v>1</v>
      </c>
      <c r="AB31" s="220">
        <v>1</v>
      </c>
      <c r="AC31" s="220">
        <v>1</v>
      </c>
      <c r="AZ31" s="220">
        <v>1</v>
      </c>
      <c r="BA31" s="220">
        <f>IF(AZ31=1,G31,0)</f>
        <v>0</v>
      </c>
      <c r="BB31" s="220">
        <f>IF(AZ31=2,G31,0)</f>
        <v>0</v>
      </c>
      <c r="BC31" s="220">
        <f>IF(AZ31=3,G31,0)</f>
        <v>0</v>
      </c>
      <c r="BD31" s="220">
        <f>IF(AZ31=4,G31,0)</f>
        <v>0</v>
      </c>
      <c r="BE31" s="220">
        <f>IF(AZ31=5,G31,0)</f>
        <v>0</v>
      </c>
      <c r="CA31" s="247">
        <v>1</v>
      </c>
      <c r="CB31" s="247">
        <v>1</v>
      </c>
    </row>
    <row r="32" spans="1:80" ht="33.75" x14ac:dyDescent="0.2">
      <c r="A32" s="248">
        <v>14</v>
      </c>
      <c r="B32" s="249" t="s">
        <v>187</v>
      </c>
      <c r="C32" s="250" t="s">
        <v>478</v>
      </c>
      <c r="D32" s="251" t="s">
        <v>156</v>
      </c>
      <c r="E32" s="252">
        <v>12.8239</v>
      </c>
      <c r="F32" s="252"/>
      <c r="G32" s="253">
        <f>E32*F32</f>
        <v>0</v>
      </c>
      <c r="H32" s="254">
        <v>1.837</v>
      </c>
      <c r="I32" s="255">
        <f>E32*H32</f>
        <v>23.557504299999998</v>
      </c>
      <c r="J32" s="254">
        <v>0</v>
      </c>
      <c r="K32" s="255">
        <f>E32*J32</f>
        <v>0</v>
      </c>
      <c r="O32" s="247">
        <v>2</v>
      </c>
      <c r="AA32" s="220">
        <v>1</v>
      </c>
      <c r="AB32" s="220">
        <v>1</v>
      </c>
      <c r="AC32" s="220">
        <v>1</v>
      </c>
      <c r="AZ32" s="220">
        <v>1</v>
      </c>
      <c r="BA32" s="220">
        <f>IF(AZ32=1,G32,0)</f>
        <v>0</v>
      </c>
      <c r="BB32" s="220">
        <f>IF(AZ32=2,G32,0)</f>
        <v>0</v>
      </c>
      <c r="BC32" s="220">
        <f>IF(AZ32=3,G32,0)</f>
        <v>0</v>
      </c>
      <c r="BD32" s="220">
        <f>IF(AZ32=4,G32,0)</f>
        <v>0</v>
      </c>
      <c r="BE32" s="220">
        <f>IF(AZ32=5,G32,0)</f>
        <v>0</v>
      </c>
      <c r="CA32" s="247">
        <v>1</v>
      </c>
      <c r="CB32" s="247">
        <v>1</v>
      </c>
    </row>
    <row r="33" spans="1:80" x14ac:dyDescent="0.2">
      <c r="A33" s="256"/>
      <c r="B33" s="260"/>
      <c r="C33" s="348" t="s">
        <v>505</v>
      </c>
      <c r="D33" s="349"/>
      <c r="E33" s="261">
        <v>23.81</v>
      </c>
      <c r="F33" s="262"/>
      <c r="G33" s="263"/>
      <c r="H33" s="264"/>
      <c r="I33" s="258"/>
      <c r="J33" s="265"/>
      <c r="K33" s="258"/>
      <c r="M33" s="259" t="s">
        <v>416</v>
      </c>
      <c r="O33" s="247"/>
    </row>
    <row r="34" spans="1:80" x14ac:dyDescent="0.2">
      <c r="A34" s="256"/>
      <c r="B34" s="260"/>
      <c r="C34" s="348" t="s">
        <v>355</v>
      </c>
      <c r="D34" s="349"/>
      <c r="E34" s="261">
        <v>-3.0322</v>
      </c>
      <c r="F34" s="262"/>
      <c r="G34" s="263"/>
      <c r="H34" s="264"/>
      <c r="I34" s="258"/>
      <c r="J34" s="265"/>
      <c r="K34" s="258"/>
      <c r="M34" s="259" t="s">
        <v>355</v>
      </c>
      <c r="O34" s="247"/>
    </row>
    <row r="35" spans="1:80" x14ac:dyDescent="0.2">
      <c r="A35" s="256"/>
      <c r="B35" s="260"/>
      <c r="C35" s="348" t="s">
        <v>326</v>
      </c>
      <c r="D35" s="349"/>
      <c r="E35" s="261">
        <v>-1.8898999999999999</v>
      </c>
      <c r="F35" s="262"/>
      <c r="G35" s="263"/>
      <c r="H35" s="264"/>
      <c r="I35" s="258"/>
      <c r="J35" s="265"/>
      <c r="K35" s="258"/>
      <c r="M35" s="259" t="s">
        <v>326</v>
      </c>
      <c r="O35" s="247"/>
    </row>
    <row r="36" spans="1:80" x14ac:dyDescent="0.2">
      <c r="A36" s="256"/>
      <c r="B36" s="260"/>
      <c r="C36" s="348" t="s">
        <v>417</v>
      </c>
      <c r="D36" s="349"/>
      <c r="E36" s="261">
        <v>-1.421</v>
      </c>
      <c r="F36" s="262"/>
      <c r="G36" s="263"/>
      <c r="H36" s="264"/>
      <c r="I36" s="258"/>
      <c r="J36" s="265"/>
      <c r="K36" s="258"/>
      <c r="M36" s="259" t="s">
        <v>417</v>
      </c>
      <c r="O36" s="247"/>
    </row>
    <row r="37" spans="1:80" x14ac:dyDescent="0.2">
      <c r="A37" s="256"/>
      <c r="B37" s="260"/>
      <c r="C37" s="348" t="s">
        <v>418</v>
      </c>
      <c r="D37" s="349"/>
      <c r="E37" s="261">
        <v>-1.421</v>
      </c>
      <c r="F37" s="262"/>
      <c r="G37" s="263"/>
      <c r="H37" s="264"/>
      <c r="I37" s="258"/>
      <c r="J37" s="265"/>
      <c r="K37" s="258"/>
      <c r="M37" s="259" t="s">
        <v>418</v>
      </c>
      <c r="O37" s="247"/>
    </row>
    <row r="38" spans="1:80" x14ac:dyDescent="0.2">
      <c r="A38" s="256"/>
      <c r="B38" s="260"/>
      <c r="C38" s="348" t="s">
        <v>419</v>
      </c>
      <c r="D38" s="349"/>
      <c r="E38" s="261">
        <v>-1.421</v>
      </c>
      <c r="F38" s="262"/>
      <c r="G38" s="263"/>
      <c r="H38" s="264"/>
      <c r="I38" s="258"/>
      <c r="J38" s="265"/>
      <c r="K38" s="258"/>
      <c r="M38" s="259" t="s">
        <v>419</v>
      </c>
      <c r="O38" s="247"/>
    </row>
    <row r="39" spans="1:80" x14ac:dyDescent="0.2">
      <c r="A39" s="266"/>
      <c r="B39" s="267" t="s">
        <v>100</v>
      </c>
      <c r="C39" s="268" t="s">
        <v>157</v>
      </c>
      <c r="D39" s="269"/>
      <c r="E39" s="270"/>
      <c r="F39" s="271"/>
      <c r="G39" s="272">
        <f>SUM(G7:G38)</f>
        <v>0</v>
      </c>
      <c r="H39" s="273"/>
      <c r="I39" s="274">
        <f>SUM(I7:I38)</f>
        <v>23.575527899999997</v>
      </c>
      <c r="J39" s="273"/>
      <c r="K39" s="274">
        <f>SUM(K7:K38)</f>
        <v>0</v>
      </c>
      <c r="O39" s="247">
        <v>4</v>
      </c>
      <c r="BA39" s="275">
        <f>SUM(BA7:BA38)</f>
        <v>0</v>
      </c>
      <c r="BB39" s="275">
        <f>SUM(BB7:BB38)</f>
        <v>0</v>
      </c>
      <c r="BC39" s="275">
        <f>SUM(BC7:BC38)</f>
        <v>0</v>
      </c>
      <c r="BD39" s="275">
        <f>SUM(BD7:BD38)</f>
        <v>0</v>
      </c>
      <c r="BE39" s="275">
        <f>SUM(BE7:BE38)</f>
        <v>0</v>
      </c>
    </row>
    <row r="40" spans="1:80" x14ac:dyDescent="0.2">
      <c r="A40" s="237" t="s">
        <v>96</v>
      </c>
      <c r="B40" s="238" t="s">
        <v>188</v>
      </c>
      <c r="C40" s="239" t="s">
        <v>189</v>
      </c>
      <c r="D40" s="240"/>
      <c r="E40" s="241"/>
      <c r="F40" s="241"/>
      <c r="G40" s="242"/>
      <c r="H40" s="243"/>
      <c r="I40" s="244"/>
      <c r="J40" s="245"/>
      <c r="K40" s="246"/>
      <c r="O40" s="247">
        <v>1</v>
      </c>
    </row>
    <row r="41" spans="1:80" x14ac:dyDescent="0.2">
      <c r="A41" s="248">
        <v>15</v>
      </c>
      <c r="B41" s="249" t="s">
        <v>338</v>
      </c>
      <c r="C41" s="250" t="s">
        <v>339</v>
      </c>
      <c r="D41" s="251" t="s">
        <v>177</v>
      </c>
      <c r="E41" s="252">
        <v>17.5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-0.22</v>
      </c>
      <c r="K41" s="255">
        <f>E41*J41</f>
        <v>-3.85</v>
      </c>
      <c r="O41" s="247">
        <v>2</v>
      </c>
      <c r="AA41" s="220">
        <v>1</v>
      </c>
      <c r="AB41" s="220">
        <v>1</v>
      </c>
      <c r="AC41" s="220">
        <v>1</v>
      </c>
      <c r="AZ41" s="220">
        <v>1</v>
      </c>
      <c r="BA41" s="220">
        <f>IF(AZ41=1,G41,0)</f>
        <v>0</v>
      </c>
      <c r="BB41" s="220">
        <f>IF(AZ41=2,G41,0)</f>
        <v>0</v>
      </c>
      <c r="BC41" s="220">
        <f>IF(AZ41=3,G41,0)</f>
        <v>0</v>
      </c>
      <c r="BD41" s="220">
        <f>IF(AZ41=4,G41,0)</f>
        <v>0</v>
      </c>
      <c r="BE41" s="220">
        <f>IF(AZ41=5,G41,0)</f>
        <v>0</v>
      </c>
      <c r="CA41" s="247">
        <v>1</v>
      </c>
      <c r="CB41" s="247">
        <v>1</v>
      </c>
    </row>
    <row r="42" spans="1:80" x14ac:dyDescent="0.2">
      <c r="A42" s="256"/>
      <c r="B42" s="260"/>
      <c r="C42" s="348" t="s">
        <v>420</v>
      </c>
      <c r="D42" s="349"/>
      <c r="E42" s="261">
        <v>17.5</v>
      </c>
      <c r="F42" s="262"/>
      <c r="G42" s="263"/>
      <c r="H42" s="264"/>
      <c r="I42" s="258"/>
      <c r="J42" s="265"/>
      <c r="K42" s="258"/>
      <c r="M42" s="259" t="s">
        <v>420</v>
      </c>
      <c r="O42" s="247"/>
    </row>
    <row r="43" spans="1:80" ht="22.5" x14ac:dyDescent="0.2">
      <c r="A43" s="248">
        <v>16</v>
      </c>
      <c r="B43" s="249" t="s">
        <v>389</v>
      </c>
      <c r="C43" s="250" t="s">
        <v>421</v>
      </c>
      <c r="D43" s="251" t="s">
        <v>177</v>
      </c>
      <c r="E43" s="252">
        <v>17.5</v>
      </c>
      <c r="F43" s="252"/>
      <c r="G43" s="253">
        <f>E43*F43</f>
        <v>0</v>
      </c>
      <c r="H43" s="254">
        <v>0</v>
      </c>
      <c r="I43" s="255">
        <f>E43*H43</f>
        <v>0</v>
      </c>
      <c r="J43" s="254">
        <v>-0.36</v>
      </c>
      <c r="K43" s="255">
        <f>E43*J43</f>
        <v>-6.3</v>
      </c>
      <c r="O43" s="247">
        <v>2</v>
      </c>
      <c r="AA43" s="220">
        <v>1</v>
      </c>
      <c r="AB43" s="220">
        <v>1</v>
      </c>
      <c r="AC43" s="220">
        <v>1</v>
      </c>
      <c r="AZ43" s="220">
        <v>1</v>
      </c>
      <c r="BA43" s="220">
        <f>IF(AZ43=1,G43,0)</f>
        <v>0</v>
      </c>
      <c r="BB43" s="220">
        <f>IF(AZ43=2,G43,0)</f>
        <v>0</v>
      </c>
      <c r="BC43" s="220">
        <f>IF(AZ43=3,G43,0)</f>
        <v>0</v>
      </c>
      <c r="BD43" s="220">
        <f>IF(AZ43=4,G43,0)</f>
        <v>0</v>
      </c>
      <c r="BE43" s="220">
        <f>IF(AZ43=5,G43,0)</f>
        <v>0</v>
      </c>
      <c r="CA43" s="247">
        <v>1</v>
      </c>
      <c r="CB43" s="247">
        <v>1</v>
      </c>
    </row>
    <row r="44" spans="1:80" x14ac:dyDescent="0.2">
      <c r="A44" s="256"/>
      <c r="B44" s="260"/>
      <c r="C44" s="348" t="s">
        <v>420</v>
      </c>
      <c r="D44" s="349"/>
      <c r="E44" s="261">
        <v>17.5</v>
      </c>
      <c r="F44" s="262"/>
      <c r="G44" s="263"/>
      <c r="H44" s="264"/>
      <c r="I44" s="258"/>
      <c r="J44" s="265"/>
      <c r="K44" s="258"/>
      <c r="M44" s="259" t="s">
        <v>420</v>
      </c>
      <c r="O44" s="247"/>
    </row>
    <row r="45" spans="1:80" ht="22.5" x14ac:dyDescent="0.2">
      <c r="A45" s="248">
        <v>17</v>
      </c>
      <c r="B45" s="249" t="s">
        <v>288</v>
      </c>
      <c r="C45" s="250" t="s">
        <v>503</v>
      </c>
      <c r="D45" s="251" t="s">
        <v>191</v>
      </c>
      <c r="E45" s="252">
        <v>7</v>
      </c>
      <c r="F45" s="252"/>
      <c r="G45" s="253">
        <f>E45*F45</f>
        <v>0</v>
      </c>
      <c r="H45" s="254">
        <v>0</v>
      </c>
      <c r="I45" s="255">
        <f>E45*H45</f>
        <v>0</v>
      </c>
      <c r="J45" s="254">
        <v>-0.22</v>
      </c>
      <c r="K45" s="255">
        <f>E45*J45</f>
        <v>-1.54</v>
      </c>
      <c r="O45" s="247">
        <v>2</v>
      </c>
      <c r="AA45" s="220">
        <v>1</v>
      </c>
      <c r="AB45" s="220">
        <v>1</v>
      </c>
      <c r="AC45" s="220">
        <v>1</v>
      </c>
      <c r="AZ45" s="220">
        <v>1</v>
      </c>
      <c r="BA45" s="220">
        <f>IF(AZ45=1,G45,0)</f>
        <v>0</v>
      </c>
      <c r="BB45" s="220">
        <f>IF(AZ45=2,G45,0)</f>
        <v>0</v>
      </c>
      <c r="BC45" s="220">
        <f>IF(AZ45=3,G45,0)</f>
        <v>0</v>
      </c>
      <c r="BD45" s="220">
        <f>IF(AZ45=4,G45,0)</f>
        <v>0</v>
      </c>
      <c r="BE45" s="220">
        <f>IF(AZ45=5,G45,0)</f>
        <v>0</v>
      </c>
      <c r="CA45" s="247">
        <v>1</v>
      </c>
      <c r="CB45" s="247">
        <v>1</v>
      </c>
    </row>
    <row r="46" spans="1:80" x14ac:dyDescent="0.2">
      <c r="A46" s="248">
        <v>18</v>
      </c>
      <c r="B46" s="249" t="s">
        <v>192</v>
      </c>
      <c r="C46" s="250" t="s">
        <v>193</v>
      </c>
      <c r="D46" s="251" t="s">
        <v>481</v>
      </c>
      <c r="E46" s="252">
        <v>1</v>
      </c>
      <c r="F46" s="252"/>
      <c r="G46" s="253">
        <f>E46*F46</f>
        <v>0</v>
      </c>
      <c r="H46" s="254">
        <v>0</v>
      </c>
      <c r="I46" s="255">
        <f>E46*H46</f>
        <v>0</v>
      </c>
      <c r="J46" s="254">
        <v>0</v>
      </c>
      <c r="K46" s="255">
        <f>E46*J46</f>
        <v>0</v>
      </c>
      <c r="O46" s="247">
        <v>2</v>
      </c>
      <c r="AA46" s="220">
        <v>1</v>
      </c>
      <c r="AB46" s="220">
        <v>1</v>
      </c>
      <c r="AC46" s="220">
        <v>1</v>
      </c>
      <c r="AZ46" s="220">
        <v>1</v>
      </c>
      <c r="BA46" s="220">
        <f>IF(AZ46=1,G46,0)</f>
        <v>0</v>
      </c>
      <c r="BB46" s="220">
        <f>IF(AZ46=2,G46,0)</f>
        <v>0</v>
      </c>
      <c r="BC46" s="220">
        <f>IF(AZ46=3,G46,0)</f>
        <v>0</v>
      </c>
      <c r="BD46" s="220">
        <f>IF(AZ46=4,G46,0)</f>
        <v>0</v>
      </c>
      <c r="BE46" s="220">
        <f>IF(AZ46=5,G46,0)</f>
        <v>0</v>
      </c>
      <c r="CA46" s="247">
        <v>1</v>
      </c>
      <c r="CB46" s="247">
        <v>1</v>
      </c>
    </row>
    <row r="47" spans="1:80" x14ac:dyDescent="0.2">
      <c r="A47" s="248">
        <v>19</v>
      </c>
      <c r="B47" s="249" t="s">
        <v>194</v>
      </c>
      <c r="C47" s="250" t="s">
        <v>195</v>
      </c>
      <c r="D47" s="251" t="s">
        <v>481</v>
      </c>
      <c r="E47" s="252">
        <v>1</v>
      </c>
      <c r="F47" s="252"/>
      <c r="G47" s="253">
        <f>E47*F47</f>
        <v>0</v>
      </c>
      <c r="H47" s="254">
        <v>0</v>
      </c>
      <c r="I47" s="255">
        <f>E47*H47</f>
        <v>0</v>
      </c>
      <c r="J47" s="254">
        <v>0</v>
      </c>
      <c r="K47" s="255">
        <f>E47*J47</f>
        <v>0</v>
      </c>
      <c r="O47" s="247">
        <v>2</v>
      </c>
      <c r="AA47" s="220">
        <v>1</v>
      </c>
      <c r="AB47" s="220">
        <v>1</v>
      </c>
      <c r="AC47" s="220">
        <v>1</v>
      </c>
      <c r="AZ47" s="220">
        <v>1</v>
      </c>
      <c r="BA47" s="220">
        <f>IF(AZ47=1,G47,0)</f>
        <v>0</v>
      </c>
      <c r="BB47" s="220">
        <f>IF(AZ47=2,G47,0)</f>
        <v>0</v>
      </c>
      <c r="BC47" s="220">
        <f>IF(AZ47=3,G47,0)</f>
        <v>0</v>
      </c>
      <c r="BD47" s="220">
        <f>IF(AZ47=4,G47,0)</f>
        <v>0</v>
      </c>
      <c r="BE47" s="220">
        <f>IF(AZ47=5,G47,0)</f>
        <v>0</v>
      </c>
      <c r="CA47" s="247">
        <v>1</v>
      </c>
      <c r="CB47" s="247">
        <v>1</v>
      </c>
    </row>
    <row r="48" spans="1:80" x14ac:dyDescent="0.2">
      <c r="A48" s="248">
        <v>20</v>
      </c>
      <c r="B48" s="249" t="s">
        <v>196</v>
      </c>
      <c r="C48" s="250" t="s">
        <v>197</v>
      </c>
      <c r="D48" s="251" t="s">
        <v>191</v>
      </c>
      <c r="E48" s="252">
        <v>5</v>
      </c>
      <c r="F48" s="252"/>
      <c r="G48" s="253">
        <f>E48*F48</f>
        <v>0</v>
      </c>
      <c r="H48" s="254">
        <v>3.9739999999999998E-2</v>
      </c>
      <c r="I48" s="255">
        <f>E48*H48</f>
        <v>0.19869999999999999</v>
      </c>
      <c r="J48" s="254">
        <v>0</v>
      </c>
      <c r="K48" s="255">
        <f>E48*J48</f>
        <v>0</v>
      </c>
      <c r="O48" s="247">
        <v>2</v>
      </c>
      <c r="AA48" s="220">
        <v>1</v>
      </c>
      <c r="AB48" s="220">
        <v>1</v>
      </c>
      <c r="AC48" s="220">
        <v>1</v>
      </c>
      <c r="AZ48" s="220">
        <v>1</v>
      </c>
      <c r="BA48" s="220">
        <f>IF(AZ48=1,G48,0)</f>
        <v>0</v>
      </c>
      <c r="BB48" s="220">
        <f>IF(AZ48=2,G48,0)</f>
        <v>0</v>
      </c>
      <c r="BC48" s="220">
        <f>IF(AZ48=3,G48,0)</f>
        <v>0</v>
      </c>
      <c r="BD48" s="220">
        <f>IF(AZ48=4,G48,0)</f>
        <v>0</v>
      </c>
      <c r="BE48" s="220">
        <f>IF(AZ48=5,G48,0)</f>
        <v>0</v>
      </c>
      <c r="CA48" s="247">
        <v>1</v>
      </c>
      <c r="CB48" s="247">
        <v>1</v>
      </c>
    </row>
    <row r="49" spans="1:80" x14ac:dyDescent="0.2">
      <c r="A49" s="256"/>
      <c r="B49" s="257"/>
      <c r="C49" s="339" t="s">
        <v>310</v>
      </c>
      <c r="D49" s="340"/>
      <c r="E49" s="340"/>
      <c r="F49" s="340"/>
      <c r="G49" s="341"/>
      <c r="I49" s="258"/>
      <c r="K49" s="258"/>
      <c r="L49" s="259" t="s">
        <v>310</v>
      </c>
      <c r="O49" s="247">
        <v>3</v>
      </c>
    </row>
    <row r="50" spans="1:80" x14ac:dyDescent="0.2">
      <c r="A50" s="266"/>
      <c r="B50" s="267" t="s">
        <v>100</v>
      </c>
      <c r="C50" s="268" t="s">
        <v>190</v>
      </c>
      <c r="D50" s="269"/>
      <c r="E50" s="270"/>
      <c r="F50" s="271"/>
      <c r="G50" s="272">
        <f>SUM(G40:G49)</f>
        <v>0</v>
      </c>
      <c r="H50" s="273"/>
      <c r="I50" s="274">
        <f>SUM(I40:I49)</f>
        <v>0.19869999999999999</v>
      </c>
      <c r="J50" s="273"/>
      <c r="K50" s="274">
        <f>SUM(K40:K49)</f>
        <v>-11.690000000000001</v>
      </c>
      <c r="O50" s="247">
        <v>4</v>
      </c>
      <c r="BA50" s="275">
        <f>SUM(BA40:BA49)</f>
        <v>0</v>
      </c>
      <c r="BB50" s="275">
        <f>SUM(BB40:BB49)</f>
        <v>0</v>
      </c>
      <c r="BC50" s="275">
        <f>SUM(BC40:BC49)</f>
        <v>0</v>
      </c>
      <c r="BD50" s="275">
        <f>SUM(BD40:BD49)</f>
        <v>0</v>
      </c>
      <c r="BE50" s="275">
        <f>SUM(BE40:BE49)</f>
        <v>0</v>
      </c>
    </row>
    <row r="51" spans="1:80" x14ac:dyDescent="0.2">
      <c r="A51" s="237" t="s">
        <v>96</v>
      </c>
      <c r="B51" s="238" t="s">
        <v>198</v>
      </c>
      <c r="C51" s="239" t="s">
        <v>199</v>
      </c>
      <c r="D51" s="240"/>
      <c r="E51" s="241"/>
      <c r="F51" s="241"/>
      <c r="G51" s="242"/>
      <c r="H51" s="243"/>
      <c r="I51" s="244"/>
      <c r="J51" s="245"/>
      <c r="K51" s="246"/>
      <c r="O51" s="247">
        <v>1</v>
      </c>
    </row>
    <row r="52" spans="1:80" x14ac:dyDescent="0.2">
      <c r="A52" s="248">
        <v>21</v>
      </c>
      <c r="B52" s="249" t="s">
        <v>201</v>
      </c>
      <c r="C52" s="250" t="s">
        <v>202</v>
      </c>
      <c r="D52" s="251" t="s">
        <v>177</v>
      </c>
      <c r="E52" s="252">
        <v>13.5</v>
      </c>
      <c r="F52" s="252"/>
      <c r="G52" s="253">
        <f>E52*F52</f>
        <v>0</v>
      </c>
      <c r="H52" s="254">
        <v>0</v>
      </c>
      <c r="I52" s="255">
        <f>E52*H52</f>
        <v>0</v>
      </c>
      <c r="J52" s="254">
        <v>0</v>
      </c>
      <c r="K52" s="255">
        <f>E52*J52</f>
        <v>0</v>
      </c>
      <c r="O52" s="247">
        <v>2</v>
      </c>
      <c r="AA52" s="220">
        <v>1</v>
      </c>
      <c r="AB52" s="220">
        <v>1</v>
      </c>
      <c r="AC52" s="220">
        <v>1</v>
      </c>
      <c r="AZ52" s="220">
        <v>1</v>
      </c>
      <c r="BA52" s="220">
        <f>IF(AZ52=1,G52,0)</f>
        <v>0</v>
      </c>
      <c r="BB52" s="220">
        <f>IF(AZ52=2,G52,0)</f>
        <v>0</v>
      </c>
      <c r="BC52" s="220">
        <f>IF(AZ52=3,G52,0)</f>
        <v>0</v>
      </c>
      <c r="BD52" s="220">
        <f>IF(AZ52=4,G52,0)</f>
        <v>0</v>
      </c>
      <c r="BE52" s="220">
        <f>IF(AZ52=5,G52,0)</f>
        <v>0</v>
      </c>
      <c r="CA52" s="247">
        <v>1</v>
      </c>
      <c r="CB52" s="247">
        <v>1</v>
      </c>
    </row>
    <row r="53" spans="1:80" x14ac:dyDescent="0.2">
      <c r="A53" s="256"/>
      <c r="B53" s="260"/>
      <c r="C53" s="348" t="s">
        <v>422</v>
      </c>
      <c r="D53" s="349"/>
      <c r="E53" s="261">
        <v>13.5</v>
      </c>
      <c r="F53" s="262"/>
      <c r="G53" s="263"/>
      <c r="H53" s="264"/>
      <c r="I53" s="258"/>
      <c r="J53" s="265"/>
      <c r="K53" s="258"/>
      <c r="M53" s="259" t="s">
        <v>422</v>
      </c>
      <c r="O53" s="247"/>
    </row>
    <row r="54" spans="1:80" x14ac:dyDescent="0.2">
      <c r="A54" s="248">
        <v>22</v>
      </c>
      <c r="B54" s="249" t="s">
        <v>203</v>
      </c>
      <c r="C54" s="250" t="s">
        <v>204</v>
      </c>
      <c r="D54" s="251" t="s">
        <v>177</v>
      </c>
      <c r="E54" s="252">
        <v>18.5</v>
      </c>
      <c r="F54" s="252"/>
      <c r="G54" s="253">
        <f>E54*F54</f>
        <v>0</v>
      </c>
      <c r="H54" s="254">
        <v>0</v>
      </c>
      <c r="I54" s="255">
        <f>E54*H54</f>
        <v>0</v>
      </c>
      <c r="J54" s="254">
        <v>0</v>
      </c>
      <c r="K54" s="255">
        <f>E54*J54</f>
        <v>0</v>
      </c>
      <c r="O54" s="247">
        <v>2</v>
      </c>
      <c r="AA54" s="220">
        <v>1</v>
      </c>
      <c r="AB54" s="220">
        <v>1</v>
      </c>
      <c r="AC54" s="220">
        <v>1</v>
      </c>
      <c r="AZ54" s="220">
        <v>1</v>
      </c>
      <c r="BA54" s="220">
        <f>IF(AZ54=1,G54,0)</f>
        <v>0</v>
      </c>
      <c r="BB54" s="220">
        <f>IF(AZ54=2,G54,0)</f>
        <v>0</v>
      </c>
      <c r="BC54" s="220">
        <f>IF(AZ54=3,G54,0)</f>
        <v>0</v>
      </c>
      <c r="BD54" s="220">
        <f>IF(AZ54=4,G54,0)</f>
        <v>0</v>
      </c>
      <c r="BE54" s="220">
        <f>IF(AZ54=5,G54,0)</f>
        <v>0</v>
      </c>
      <c r="CA54" s="247">
        <v>1</v>
      </c>
      <c r="CB54" s="247">
        <v>1</v>
      </c>
    </row>
    <row r="55" spans="1:80" x14ac:dyDescent="0.2">
      <c r="A55" s="256"/>
      <c r="B55" s="260"/>
      <c r="C55" s="348" t="s">
        <v>423</v>
      </c>
      <c r="D55" s="349"/>
      <c r="E55" s="261">
        <v>18.5</v>
      </c>
      <c r="F55" s="262"/>
      <c r="G55" s="263"/>
      <c r="H55" s="264"/>
      <c r="I55" s="258"/>
      <c r="J55" s="265"/>
      <c r="K55" s="258"/>
      <c r="M55" s="259" t="s">
        <v>423</v>
      </c>
      <c r="O55" s="247"/>
    </row>
    <row r="56" spans="1:80" x14ac:dyDescent="0.2">
      <c r="A56" s="248">
        <v>23</v>
      </c>
      <c r="B56" s="249" t="s">
        <v>205</v>
      </c>
      <c r="C56" s="250" t="s">
        <v>206</v>
      </c>
      <c r="D56" s="251" t="s">
        <v>177</v>
      </c>
      <c r="E56" s="252">
        <v>13.5</v>
      </c>
      <c r="F56" s="252"/>
      <c r="G56" s="253">
        <f>E56*F56</f>
        <v>0</v>
      </c>
      <c r="H56" s="254">
        <v>0</v>
      </c>
      <c r="I56" s="255">
        <f>E56*H56</f>
        <v>0</v>
      </c>
      <c r="J56" s="254">
        <v>0</v>
      </c>
      <c r="K56" s="255">
        <f>E56*J56</f>
        <v>0</v>
      </c>
      <c r="O56" s="247">
        <v>2</v>
      </c>
      <c r="AA56" s="220">
        <v>1</v>
      </c>
      <c r="AB56" s="220">
        <v>1</v>
      </c>
      <c r="AC56" s="220">
        <v>1</v>
      </c>
      <c r="AZ56" s="220">
        <v>1</v>
      </c>
      <c r="BA56" s="220">
        <f>IF(AZ56=1,G56,0)</f>
        <v>0</v>
      </c>
      <c r="BB56" s="220">
        <f>IF(AZ56=2,G56,0)</f>
        <v>0</v>
      </c>
      <c r="BC56" s="220">
        <f>IF(AZ56=3,G56,0)</f>
        <v>0</v>
      </c>
      <c r="BD56" s="220">
        <f>IF(AZ56=4,G56,0)</f>
        <v>0</v>
      </c>
      <c r="BE56" s="220">
        <f>IF(AZ56=5,G56,0)</f>
        <v>0</v>
      </c>
      <c r="CA56" s="247">
        <v>1</v>
      </c>
      <c r="CB56" s="247">
        <v>1</v>
      </c>
    </row>
    <row r="57" spans="1:80" x14ac:dyDescent="0.2">
      <c r="A57" s="248">
        <v>24</v>
      </c>
      <c r="B57" s="249" t="s">
        <v>208</v>
      </c>
      <c r="C57" s="250" t="s">
        <v>209</v>
      </c>
      <c r="D57" s="251" t="s">
        <v>210</v>
      </c>
      <c r="E57" s="252">
        <v>0.40500000000000003</v>
      </c>
      <c r="F57" s="252"/>
      <c r="G57" s="253">
        <f>E57*F57</f>
        <v>0</v>
      </c>
      <c r="H57" s="254">
        <v>1E-3</v>
      </c>
      <c r="I57" s="255">
        <f>E57*H57</f>
        <v>4.0500000000000003E-4</v>
      </c>
      <c r="J57" s="254"/>
      <c r="K57" s="255">
        <f>E57*J57</f>
        <v>0</v>
      </c>
      <c r="O57" s="247">
        <v>2</v>
      </c>
      <c r="AA57" s="220">
        <v>3</v>
      </c>
      <c r="AB57" s="220">
        <v>1</v>
      </c>
      <c r="AC57" s="220">
        <v>572400</v>
      </c>
      <c r="AZ57" s="220">
        <v>1</v>
      </c>
      <c r="BA57" s="220">
        <f>IF(AZ57=1,G57,0)</f>
        <v>0</v>
      </c>
      <c r="BB57" s="220">
        <f>IF(AZ57=2,G57,0)</f>
        <v>0</v>
      </c>
      <c r="BC57" s="220">
        <f>IF(AZ57=3,G57,0)</f>
        <v>0</v>
      </c>
      <c r="BD57" s="220">
        <f>IF(AZ57=4,G57,0)</f>
        <v>0</v>
      </c>
      <c r="BE57" s="220">
        <f>IF(AZ57=5,G57,0)</f>
        <v>0</v>
      </c>
      <c r="CA57" s="247">
        <v>3</v>
      </c>
      <c r="CB57" s="247">
        <v>1</v>
      </c>
    </row>
    <row r="58" spans="1:80" x14ac:dyDescent="0.2">
      <c r="A58" s="256"/>
      <c r="B58" s="260"/>
      <c r="C58" s="348" t="s">
        <v>424</v>
      </c>
      <c r="D58" s="349"/>
      <c r="E58" s="261">
        <v>0.40500000000000003</v>
      </c>
      <c r="F58" s="262"/>
      <c r="G58" s="263"/>
      <c r="H58" s="264"/>
      <c r="I58" s="258"/>
      <c r="J58" s="265"/>
      <c r="K58" s="258"/>
      <c r="M58" s="259" t="s">
        <v>424</v>
      </c>
      <c r="O58" s="247"/>
    </row>
    <row r="59" spans="1:80" x14ac:dyDescent="0.2">
      <c r="A59" s="266"/>
      <c r="B59" s="267" t="s">
        <v>100</v>
      </c>
      <c r="C59" s="268" t="s">
        <v>200</v>
      </c>
      <c r="D59" s="269"/>
      <c r="E59" s="270"/>
      <c r="F59" s="271"/>
      <c r="G59" s="272">
        <f>SUM(G51:G58)</f>
        <v>0</v>
      </c>
      <c r="H59" s="273"/>
      <c r="I59" s="274">
        <f>SUM(I51:I58)</f>
        <v>4.0500000000000003E-4</v>
      </c>
      <c r="J59" s="273"/>
      <c r="K59" s="274">
        <f>SUM(K51:K58)</f>
        <v>0</v>
      </c>
      <c r="O59" s="247">
        <v>4</v>
      </c>
      <c r="BA59" s="275">
        <f>SUM(BA51:BA58)</f>
        <v>0</v>
      </c>
      <c r="BB59" s="275">
        <f>SUM(BB51:BB58)</f>
        <v>0</v>
      </c>
      <c r="BC59" s="275">
        <f>SUM(BC51:BC58)</f>
        <v>0</v>
      </c>
      <c r="BD59" s="275">
        <f>SUM(BD51:BD58)</f>
        <v>0</v>
      </c>
      <c r="BE59" s="275">
        <f>SUM(BE51:BE58)</f>
        <v>0</v>
      </c>
    </row>
    <row r="60" spans="1:80" x14ac:dyDescent="0.2">
      <c r="A60" s="237" t="s">
        <v>96</v>
      </c>
      <c r="B60" s="238" t="s">
        <v>211</v>
      </c>
      <c r="C60" s="239" t="s">
        <v>212</v>
      </c>
      <c r="D60" s="240"/>
      <c r="E60" s="241"/>
      <c r="F60" s="241"/>
      <c r="G60" s="242"/>
      <c r="H60" s="243"/>
      <c r="I60" s="244"/>
      <c r="J60" s="245"/>
      <c r="K60" s="246"/>
      <c r="O60" s="247">
        <v>1</v>
      </c>
    </row>
    <row r="61" spans="1:80" ht="22.5" x14ac:dyDescent="0.2">
      <c r="A61" s="248">
        <v>25</v>
      </c>
      <c r="B61" s="249" t="s">
        <v>214</v>
      </c>
      <c r="C61" s="250" t="s">
        <v>215</v>
      </c>
      <c r="D61" s="251" t="s">
        <v>177</v>
      </c>
      <c r="E61" s="252">
        <v>14.21</v>
      </c>
      <c r="F61" s="252"/>
      <c r="G61" s="253">
        <f>E61*F61</f>
        <v>0</v>
      </c>
      <c r="H61" s="254">
        <v>0</v>
      </c>
      <c r="I61" s="255">
        <f>E61*H61</f>
        <v>0</v>
      </c>
      <c r="J61" s="254">
        <v>0</v>
      </c>
      <c r="K61" s="255">
        <f>E61*J61</f>
        <v>0</v>
      </c>
      <c r="O61" s="247">
        <v>2</v>
      </c>
      <c r="AA61" s="220">
        <v>1</v>
      </c>
      <c r="AB61" s="220">
        <v>1</v>
      </c>
      <c r="AC61" s="220">
        <v>1</v>
      </c>
      <c r="AZ61" s="220">
        <v>1</v>
      </c>
      <c r="BA61" s="220">
        <f>IF(AZ61=1,G61,0)</f>
        <v>0</v>
      </c>
      <c r="BB61" s="220">
        <f>IF(AZ61=2,G61,0)</f>
        <v>0</v>
      </c>
      <c r="BC61" s="220">
        <f>IF(AZ61=3,G61,0)</f>
        <v>0</v>
      </c>
      <c r="BD61" s="220">
        <f>IF(AZ61=4,G61,0)</f>
        <v>0</v>
      </c>
      <c r="BE61" s="220">
        <f>IF(AZ61=5,G61,0)</f>
        <v>0</v>
      </c>
      <c r="CA61" s="247">
        <v>1</v>
      </c>
      <c r="CB61" s="247">
        <v>1</v>
      </c>
    </row>
    <row r="62" spans="1:80" x14ac:dyDescent="0.2">
      <c r="A62" s="256"/>
      <c r="B62" s="260"/>
      <c r="C62" s="348" t="s">
        <v>425</v>
      </c>
      <c r="D62" s="349"/>
      <c r="E62" s="261">
        <v>14.21</v>
      </c>
      <c r="F62" s="262"/>
      <c r="G62" s="263"/>
      <c r="H62" s="264"/>
      <c r="I62" s="258"/>
      <c r="J62" s="265"/>
      <c r="K62" s="258"/>
      <c r="M62" s="259" t="s">
        <v>425</v>
      </c>
      <c r="O62" s="247"/>
    </row>
    <row r="63" spans="1:80" x14ac:dyDescent="0.2">
      <c r="A63" s="266"/>
      <c r="B63" s="267" t="s">
        <v>100</v>
      </c>
      <c r="C63" s="268" t="s">
        <v>213</v>
      </c>
      <c r="D63" s="269"/>
      <c r="E63" s="270"/>
      <c r="F63" s="271"/>
      <c r="G63" s="272">
        <f>SUM(G60:G62)</f>
        <v>0</v>
      </c>
      <c r="H63" s="273"/>
      <c r="I63" s="274">
        <f>SUM(I60:I62)</f>
        <v>0</v>
      </c>
      <c r="J63" s="273"/>
      <c r="K63" s="274">
        <f>SUM(K60:K62)</f>
        <v>0</v>
      </c>
      <c r="O63" s="247">
        <v>4</v>
      </c>
      <c r="BA63" s="275">
        <f>SUM(BA60:BA62)</f>
        <v>0</v>
      </c>
      <c r="BB63" s="275">
        <f>SUM(BB60:BB62)</f>
        <v>0</v>
      </c>
      <c r="BC63" s="275">
        <f>SUM(BC60:BC62)</f>
        <v>0</v>
      </c>
      <c r="BD63" s="275">
        <f>SUM(BD60:BD62)</f>
        <v>0</v>
      </c>
      <c r="BE63" s="275">
        <f>SUM(BE60:BE62)</f>
        <v>0</v>
      </c>
    </row>
    <row r="64" spans="1:80" x14ac:dyDescent="0.2">
      <c r="A64" s="237" t="s">
        <v>96</v>
      </c>
      <c r="B64" s="238" t="s">
        <v>216</v>
      </c>
      <c r="C64" s="239" t="s">
        <v>217</v>
      </c>
      <c r="D64" s="240"/>
      <c r="E64" s="241"/>
      <c r="F64" s="241"/>
      <c r="G64" s="242"/>
      <c r="H64" s="243"/>
      <c r="I64" s="244"/>
      <c r="J64" s="245"/>
      <c r="K64" s="246"/>
      <c r="O64" s="247">
        <v>1</v>
      </c>
    </row>
    <row r="65" spans="1:80" x14ac:dyDescent="0.2">
      <c r="A65" s="248">
        <v>26</v>
      </c>
      <c r="B65" s="249" t="s">
        <v>219</v>
      </c>
      <c r="C65" s="250" t="s">
        <v>220</v>
      </c>
      <c r="D65" s="251" t="s">
        <v>156</v>
      </c>
      <c r="E65" s="252">
        <v>1.421</v>
      </c>
      <c r="F65" s="252"/>
      <c r="G65" s="253">
        <f>E65*F65</f>
        <v>0</v>
      </c>
      <c r="H65" s="254">
        <v>2.16</v>
      </c>
      <c r="I65" s="255">
        <f>E65*H65</f>
        <v>3.0693600000000001</v>
      </c>
      <c r="J65" s="254">
        <v>0</v>
      </c>
      <c r="K65" s="255">
        <f>E65*J65</f>
        <v>0</v>
      </c>
      <c r="O65" s="247">
        <v>2</v>
      </c>
      <c r="AA65" s="220">
        <v>1</v>
      </c>
      <c r="AB65" s="220">
        <v>1</v>
      </c>
      <c r="AC65" s="220">
        <v>1</v>
      </c>
      <c r="AZ65" s="220">
        <v>1</v>
      </c>
      <c r="BA65" s="220">
        <f>IF(AZ65=1,G65,0)</f>
        <v>0</v>
      </c>
      <c r="BB65" s="220">
        <f>IF(AZ65=2,G65,0)</f>
        <v>0</v>
      </c>
      <c r="BC65" s="220">
        <f>IF(AZ65=3,G65,0)</f>
        <v>0</v>
      </c>
      <c r="BD65" s="220">
        <f>IF(AZ65=4,G65,0)</f>
        <v>0</v>
      </c>
      <c r="BE65" s="220">
        <f>IF(AZ65=5,G65,0)</f>
        <v>0</v>
      </c>
      <c r="CA65" s="247">
        <v>1</v>
      </c>
      <c r="CB65" s="247">
        <v>1</v>
      </c>
    </row>
    <row r="66" spans="1:80" x14ac:dyDescent="0.2">
      <c r="A66" s="256"/>
      <c r="B66" s="260"/>
      <c r="C66" s="348" t="s">
        <v>426</v>
      </c>
      <c r="D66" s="349"/>
      <c r="E66" s="261">
        <v>1.421</v>
      </c>
      <c r="F66" s="262"/>
      <c r="G66" s="263"/>
      <c r="H66" s="264"/>
      <c r="I66" s="258"/>
      <c r="J66" s="265"/>
      <c r="K66" s="258"/>
      <c r="M66" s="259" t="s">
        <v>426</v>
      </c>
      <c r="O66" s="247"/>
    </row>
    <row r="67" spans="1:80" x14ac:dyDescent="0.2">
      <c r="A67" s="248">
        <v>27</v>
      </c>
      <c r="B67" s="249" t="s">
        <v>221</v>
      </c>
      <c r="C67" s="250" t="s">
        <v>311</v>
      </c>
      <c r="D67" s="251" t="s">
        <v>156</v>
      </c>
      <c r="E67" s="252">
        <v>1.421</v>
      </c>
      <c r="F67" s="252"/>
      <c r="G67" s="253">
        <f>E67*F67</f>
        <v>0</v>
      </c>
      <c r="H67" s="254">
        <v>2.5249999999999999</v>
      </c>
      <c r="I67" s="255">
        <f>E67*H67</f>
        <v>3.588025</v>
      </c>
      <c r="J67" s="254">
        <v>0</v>
      </c>
      <c r="K67" s="255">
        <f>E67*J67</f>
        <v>0</v>
      </c>
      <c r="O67" s="247">
        <v>2</v>
      </c>
      <c r="AA67" s="220">
        <v>1</v>
      </c>
      <c r="AB67" s="220">
        <v>1</v>
      </c>
      <c r="AC67" s="220">
        <v>1</v>
      </c>
      <c r="AZ67" s="220">
        <v>1</v>
      </c>
      <c r="BA67" s="220">
        <f>IF(AZ67=1,G67,0)</f>
        <v>0</v>
      </c>
      <c r="BB67" s="220">
        <f>IF(AZ67=2,G67,0)</f>
        <v>0</v>
      </c>
      <c r="BC67" s="220">
        <f>IF(AZ67=3,G67,0)</f>
        <v>0</v>
      </c>
      <c r="BD67" s="220">
        <f>IF(AZ67=4,G67,0)</f>
        <v>0</v>
      </c>
      <c r="BE67" s="220">
        <f>IF(AZ67=5,G67,0)</f>
        <v>0</v>
      </c>
      <c r="CA67" s="247">
        <v>1</v>
      </c>
      <c r="CB67" s="247">
        <v>1</v>
      </c>
    </row>
    <row r="68" spans="1:80" x14ac:dyDescent="0.2">
      <c r="A68" s="256"/>
      <c r="B68" s="260"/>
      <c r="C68" s="348" t="s">
        <v>427</v>
      </c>
      <c r="D68" s="349"/>
      <c r="E68" s="261">
        <v>1.421</v>
      </c>
      <c r="F68" s="262"/>
      <c r="G68" s="263"/>
      <c r="H68" s="264"/>
      <c r="I68" s="258"/>
      <c r="J68" s="265"/>
      <c r="K68" s="258"/>
      <c r="M68" s="259" t="s">
        <v>427</v>
      </c>
      <c r="O68" s="247"/>
    </row>
    <row r="69" spans="1:80" ht="22.5" x14ac:dyDescent="0.2">
      <c r="A69" s="248">
        <v>28</v>
      </c>
      <c r="B69" s="249" t="s">
        <v>222</v>
      </c>
      <c r="C69" s="250" t="s">
        <v>223</v>
      </c>
      <c r="D69" s="251" t="s">
        <v>224</v>
      </c>
      <c r="E69" s="252">
        <v>9.1800000000000007E-2</v>
      </c>
      <c r="F69" s="252"/>
      <c r="G69" s="253">
        <f>E69*F69</f>
        <v>0</v>
      </c>
      <c r="H69" s="254">
        <v>1.04548</v>
      </c>
      <c r="I69" s="255">
        <f>E69*H69</f>
        <v>9.5975063999999999E-2</v>
      </c>
      <c r="J69" s="254">
        <v>0</v>
      </c>
      <c r="K69" s="255">
        <f>E69*J69</f>
        <v>0</v>
      </c>
      <c r="O69" s="247">
        <v>2</v>
      </c>
      <c r="AA69" s="220">
        <v>1</v>
      </c>
      <c r="AB69" s="220">
        <v>1</v>
      </c>
      <c r="AC69" s="220">
        <v>1</v>
      </c>
      <c r="AZ69" s="220">
        <v>1</v>
      </c>
      <c r="BA69" s="220">
        <f>IF(AZ69=1,G69,0)</f>
        <v>0</v>
      </c>
      <c r="BB69" s="220">
        <f>IF(AZ69=2,G69,0)</f>
        <v>0</v>
      </c>
      <c r="BC69" s="220">
        <f>IF(AZ69=3,G69,0)</f>
        <v>0</v>
      </c>
      <c r="BD69" s="220">
        <f>IF(AZ69=4,G69,0)</f>
        <v>0</v>
      </c>
      <c r="BE69" s="220">
        <f>IF(AZ69=5,G69,0)</f>
        <v>0</v>
      </c>
      <c r="CA69" s="247">
        <v>1</v>
      </c>
      <c r="CB69" s="247">
        <v>1</v>
      </c>
    </row>
    <row r="70" spans="1:80" x14ac:dyDescent="0.2">
      <c r="A70" s="256"/>
      <c r="B70" s="257"/>
      <c r="C70" s="339" t="s">
        <v>225</v>
      </c>
      <c r="D70" s="340"/>
      <c r="E70" s="340"/>
      <c r="F70" s="340"/>
      <c r="G70" s="341"/>
      <c r="I70" s="258"/>
      <c r="K70" s="258"/>
      <c r="L70" s="259" t="s">
        <v>225</v>
      </c>
      <c r="O70" s="247">
        <v>3</v>
      </c>
    </row>
    <row r="71" spans="1:80" x14ac:dyDescent="0.2">
      <c r="A71" s="256"/>
      <c r="B71" s="260"/>
      <c r="C71" s="348" t="s">
        <v>428</v>
      </c>
      <c r="D71" s="349"/>
      <c r="E71" s="261">
        <v>9.1800000000000007E-2</v>
      </c>
      <c r="F71" s="262"/>
      <c r="G71" s="263"/>
      <c r="H71" s="264"/>
      <c r="I71" s="258"/>
      <c r="J71" s="265"/>
      <c r="K71" s="258"/>
      <c r="M71" s="259" t="s">
        <v>428</v>
      </c>
      <c r="O71" s="247"/>
    </row>
    <row r="72" spans="1:80" x14ac:dyDescent="0.2">
      <c r="A72" s="248">
        <v>29</v>
      </c>
      <c r="B72" s="249" t="s">
        <v>226</v>
      </c>
      <c r="C72" s="250" t="s">
        <v>227</v>
      </c>
      <c r="D72" s="251" t="s">
        <v>224</v>
      </c>
      <c r="E72" s="252">
        <v>6.1000000000000004E-3</v>
      </c>
      <c r="F72" s="252"/>
      <c r="G72" s="253">
        <f>E72*F72</f>
        <v>0</v>
      </c>
      <c r="H72" s="254">
        <v>1</v>
      </c>
      <c r="I72" s="255">
        <f>E72*H72</f>
        <v>6.1000000000000004E-3</v>
      </c>
      <c r="J72" s="254"/>
      <c r="K72" s="255">
        <f>E72*J72</f>
        <v>0</v>
      </c>
      <c r="O72" s="247">
        <v>2</v>
      </c>
      <c r="AA72" s="220">
        <v>3</v>
      </c>
      <c r="AB72" s="220">
        <v>1</v>
      </c>
      <c r="AC72" s="220">
        <v>13285295</v>
      </c>
      <c r="AZ72" s="220">
        <v>1</v>
      </c>
      <c r="BA72" s="220">
        <f>IF(AZ72=1,G72,0)</f>
        <v>0</v>
      </c>
      <c r="BB72" s="220">
        <f>IF(AZ72=2,G72,0)</f>
        <v>0</v>
      </c>
      <c r="BC72" s="220">
        <f>IF(AZ72=3,G72,0)</f>
        <v>0</v>
      </c>
      <c r="BD72" s="220">
        <f>IF(AZ72=4,G72,0)</f>
        <v>0</v>
      </c>
      <c r="BE72" s="220">
        <f>IF(AZ72=5,G72,0)</f>
        <v>0</v>
      </c>
      <c r="CA72" s="247">
        <v>3</v>
      </c>
      <c r="CB72" s="247">
        <v>1</v>
      </c>
    </row>
    <row r="73" spans="1:80" x14ac:dyDescent="0.2">
      <c r="A73" s="256"/>
      <c r="B73" s="260"/>
      <c r="C73" s="348" t="s">
        <v>429</v>
      </c>
      <c r="D73" s="349"/>
      <c r="E73" s="261">
        <v>6.1000000000000004E-3</v>
      </c>
      <c r="F73" s="262"/>
      <c r="G73" s="263"/>
      <c r="H73" s="264"/>
      <c r="I73" s="258"/>
      <c r="J73" s="265"/>
      <c r="K73" s="258"/>
      <c r="M73" s="259" t="s">
        <v>429</v>
      </c>
      <c r="O73" s="247"/>
    </row>
    <row r="74" spans="1:80" x14ac:dyDescent="0.2">
      <c r="A74" s="266"/>
      <c r="B74" s="267" t="s">
        <v>100</v>
      </c>
      <c r="C74" s="268" t="s">
        <v>218</v>
      </c>
      <c r="D74" s="269"/>
      <c r="E74" s="270"/>
      <c r="F74" s="271"/>
      <c r="G74" s="272">
        <f>SUM(G64:G73)</f>
        <v>0</v>
      </c>
      <c r="H74" s="273"/>
      <c r="I74" s="274">
        <f>SUM(I64:I73)</f>
        <v>6.7594600639999998</v>
      </c>
      <c r="J74" s="273"/>
      <c r="K74" s="274">
        <f>SUM(K64:K73)</f>
        <v>0</v>
      </c>
      <c r="O74" s="247">
        <v>4</v>
      </c>
      <c r="BA74" s="275">
        <f>SUM(BA64:BA73)</f>
        <v>0</v>
      </c>
      <c r="BB74" s="275">
        <f>SUM(BB64:BB73)</f>
        <v>0</v>
      </c>
      <c r="BC74" s="275">
        <f>SUM(BC64:BC73)</f>
        <v>0</v>
      </c>
      <c r="BD74" s="275">
        <f>SUM(BD64:BD73)</f>
        <v>0</v>
      </c>
      <c r="BE74" s="275">
        <f>SUM(BE64:BE73)</f>
        <v>0</v>
      </c>
    </row>
    <row r="75" spans="1:80" x14ac:dyDescent="0.2">
      <c r="A75" s="237" t="s">
        <v>96</v>
      </c>
      <c r="B75" s="238" t="s">
        <v>290</v>
      </c>
      <c r="C75" s="239" t="s">
        <v>291</v>
      </c>
      <c r="D75" s="240"/>
      <c r="E75" s="241"/>
      <c r="F75" s="241"/>
      <c r="G75" s="242"/>
      <c r="H75" s="243"/>
      <c r="I75" s="244"/>
      <c r="J75" s="245"/>
      <c r="K75" s="246"/>
      <c r="O75" s="247">
        <v>1</v>
      </c>
    </row>
    <row r="76" spans="1:80" x14ac:dyDescent="0.2">
      <c r="A76" s="248">
        <v>30</v>
      </c>
      <c r="B76" s="249" t="s">
        <v>293</v>
      </c>
      <c r="C76" s="250" t="s">
        <v>430</v>
      </c>
      <c r="D76" s="251" t="s">
        <v>191</v>
      </c>
      <c r="E76" s="252">
        <v>5</v>
      </c>
      <c r="F76" s="252"/>
      <c r="G76" s="253">
        <f>E76*F76</f>
        <v>0</v>
      </c>
      <c r="H76" s="254">
        <v>1.17E-3</v>
      </c>
      <c r="I76" s="255">
        <f>E76*H76</f>
        <v>5.8500000000000002E-3</v>
      </c>
      <c r="J76" s="254">
        <v>0</v>
      </c>
      <c r="K76" s="255">
        <f>E76*J76</f>
        <v>0</v>
      </c>
      <c r="O76" s="247">
        <v>2</v>
      </c>
      <c r="AA76" s="220">
        <v>1</v>
      </c>
      <c r="AB76" s="220">
        <v>1</v>
      </c>
      <c r="AC76" s="220">
        <v>1</v>
      </c>
      <c r="AZ76" s="220">
        <v>1</v>
      </c>
      <c r="BA76" s="220">
        <f>IF(AZ76=1,G76,0)</f>
        <v>0</v>
      </c>
      <c r="BB76" s="220">
        <f>IF(AZ76=2,G76,0)</f>
        <v>0</v>
      </c>
      <c r="BC76" s="220">
        <f>IF(AZ76=3,G76,0)</f>
        <v>0</v>
      </c>
      <c r="BD76" s="220">
        <f>IF(AZ76=4,G76,0)</f>
        <v>0</v>
      </c>
      <c r="BE76" s="220">
        <f>IF(AZ76=5,G76,0)</f>
        <v>0</v>
      </c>
      <c r="CA76" s="247">
        <v>1</v>
      </c>
      <c r="CB76" s="247">
        <v>1</v>
      </c>
    </row>
    <row r="77" spans="1:80" x14ac:dyDescent="0.2">
      <c r="A77" s="266"/>
      <c r="B77" s="267" t="s">
        <v>100</v>
      </c>
      <c r="C77" s="268" t="s">
        <v>292</v>
      </c>
      <c r="D77" s="269"/>
      <c r="E77" s="270"/>
      <c r="F77" s="271"/>
      <c r="G77" s="272">
        <f>SUM(G75:G76)</f>
        <v>0</v>
      </c>
      <c r="H77" s="273"/>
      <c r="I77" s="274">
        <f>SUM(I75:I76)</f>
        <v>5.8500000000000002E-3</v>
      </c>
      <c r="J77" s="273"/>
      <c r="K77" s="274">
        <f>SUM(K75:K76)</f>
        <v>0</v>
      </c>
      <c r="O77" s="247">
        <v>4</v>
      </c>
      <c r="BA77" s="275">
        <f>SUM(BA75:BA76)</f>
        <v>0</v>
      </c>
      <c r="BB77" s="275">
        <f>SUM(BB75:BB76)</f>
        <v>0</v>
      </c>
      <c r="BC77" s="275">
        <f>SUM(BC75:BC76)</f>
        <v>0</v>
      </c>
      <c r="BD77" s="275">
        <f>SUM(BD75:BD76)</f>
        <v>0</v>
      </c>
      <c r="BE77" s="275">
        <f>SUM(BE75:BE76)</f>
        <v>0</v>
      </c>
    </row>
    <row r="78" spans="1:80" x14ac:dyDescent="0.2">
      <c r="A78" s="237" t="s">
        <v>96</v>
      </c>
      <c r="B78" s="238" t="s">
        <v>294</v>
      </c>
      <c r="C78" s="239" t="s">
        <v>295</v>
      </c>
      <c r="D78" s="240"/>
      <c r="E78" s="241"/>
      <c r="F78" s="241"/>
      <c r="G78" s="242"/>
      <c r="H78" s="243"/>
      <c r="I78" s="244"/>
      <c r="J78" s="245"/>
      <c r="K78" s="246"/>
      <c r="O78" s="247">
        <v>1</v>
      </c>
    </row>
    <row r="79" spans="1:80" x14ac:dyDescent="0.2">
      <c r="A79" s="248">
        <v>31</v>
      </c>
      <c r="B79" s="249" t="s">
        <v>297</v>
      </c>
      <c r="C79" s="250" t="s">
        <v>298</v>
      </c>
      <c r="D79" s="251" t="s">
        <v>156</v>
      </c>
      <c r="E79" s="252">
        <v>0.25</v>
      </c>
      <c r="F79" s="252"/>
      <c r="G79" s="253">
        <f>E79*F79</f>
        <v>0</v>
      </c>
      <c r="H79" s="254">
        <v>1.8907700000000001</v>
      </c>
      <c r="I79" s="255">
        <f>E79*H79</f>
        <v>0.47269250000000002</v>
      </c>
      <c r="J79" s="254">
        <v>0</v>
      </c>
      <c r="K79" s="255">
        <f>E79*J79</f>
        <v>0</v>
      </c>
      <c r="O79" s="247">
        <v>2</v>
      </c>
      <c r="AA79" s="220">
        <v>1</v>
      </c>
      <c r="AB79" s="220">
        <v>1</v>
      </c>
      <c r="AC79" s="220">
        <v>1</v>
      </c>
      <c r="AZ79" s="220">
        <v>1</v>
      </c>
      <c r="BA79" s="220">
        <f>IF(AZ79=1,G79,0)</f>
        <v>0</v>
      </c>
      <c r="BB79" s="220">
        <f>IF(AZ79=2,G79,0)</f>
        <v>0</v>
      </c>
      <c r="BC79" s="220">
        <f>IF(AZ79=3,G79,0)</f>
        <v>0</v>
      </c>
      <c r="BD79" s="220">
        <f>IF(AZ79=4,G79,0)</f>
        <v>0</v>
      </c>
      <c r="BE79" s="220">
        <f>IF(AZ79=5,G79,0)</f>
        <v>0</v>
      </c>
      <c r="CA79" s="247">
        <v>1</v>
      </c>
      <c r="CB79" s="247">
        <v>1</v>
      </c>
    </row>
    <row r="80" spans="1:80" x14ac:dyDescent="0.2">
      <c r="A80" s="256"/>
      <c r="B80" s="260"/>
      <c r="C80" s="348" t="s">
        <v>431</v>
      </c>
      <c r="D80" s="349"/>
      <c r="E80" s="261">
        <v>0.25</v>
      </c>
      <c r="F80" s="262"/>
      <c r="G80" s="263"/>
      <c r="H80" s="264"/>
      <c r="I80" s="258"/>
      <c r="J80" s="265"/>
      <c r="K80" s="258"/>
      <c r="M80" s="259" t="s">
        <v>431</v>
      </c>
      <c r="O80" s="247"/>
    </row>
    <row r="81" spans="1:80" x14ac:dyDescent="0.2">
      <c r="A81" s="266"/>
      <c r="B81" s="267" t="s">
        <v>100</v>
      </c>
      <c r="C81" s="268" t="s">
        <v>296</v>
      </c>
      <c r="D81" s="269"/>
      <c r="E81" s="270"/>
      <c r="F81" s="271"/>
      <c r="G81" s="272">
        <f>SUM(G78:G80)</f>
        <v>0</v>
      </c>
      <c r="H81" s="273"/>
      <c r="I81" s="274">
        <f>SUM(I78:I80)</f>
        <v>0.47269250000000002</v>
      </c>
      <c r="J81" s="273"/>
      <c r="K81" s="274">
        <f>SUM(K78:K80)</f>
        <v>0</v>
      </c>
      <c r="O81" s="247">
        <v>4</v>
      </c>
      <c r="BA81" s="275">
        <f>SUM(BA78:BA80)</f>
        <v>0</v>
      </c>
      <c r="BB81" s="275">
        <f>SUM(BB78:BB80)</f>
        <v>0</v>
      </c>
      <c r="BC81" s="275">
        <f>SUM(BC78:BC80)</f>
        <v>0</v>
      </c>
      <c r="BD81" s="275">
        <f>SUM(BD78:BD80)</f>
        <v>0</v>
      </c>
      <c r="BE81" s="275">
        <f>SUM(BE78:BE80)</f>
        <v>0</v>
      </c>
    </row>
    <row r="82" spans="1:80" x14ac:dyDescent="0.2">
      <c r="A82" s="237" t="s">
        <v>96</v>
      </c>
      <c r="B82" s="238" t="s">
        <v>228</v>
      </c>
      <c r="C82" s="239" t="s">
        <v>229</v>
      </c>
      <c r="D82" s="240"/>
      <c r="E82" s="241"/>
      <c r="F82" s="241"/>
      <c r="G82" s="242"/>
      <c r="H82" s="243"/>
      <c r="I82" s="244"/>
      <c r="J82" s="245"/>
      <c r="K82" s="246"/>
      <c r="O82" s="247">
        <v>1</v>
      </c>
    </row>
    <row r="83" spans="1:80" ht="35.25" customHeight="1" x14ac:dyDescent="0.2">
      <c r="A83" s="248">
        <v>32</v>
      </c>
      <c r="B83" s="249" t="s">
        <v>231</v>
      </c>
      <c r="C83" s="250" t="s">
        <v>495</v>
      </c>
      <c r="D83" s="251" t="s">
        <v>177</v>
      </c>
      <c r="E83" s="252">
        <v>22.1099</v>
      </c>
      <c r="F83" s="252"/>
      <c r="G83" s="253">
        <f>E83*F83</f>
        <v>0</v>
      </c>
      <c r="H83" s="254">
        <v>0.55125000000000002</v>
      </c>
      <c r="I83" s="255">
        <f>E83*H83</f>
        <v>12.188082375</v>
      </c>
      <c r="J83" s="254">
        <v>0</v>
      </c>
      <c r="K83" s="255">
        <f>E83*J83</f>
        <v>0</v>
      </c>
      <c r="O83" s="247">
        <v>2</v>
      </c>
      <c r="AA83" s="220">
        <v>1</v>
      </c>
      <c r="AB83" s="220">
        <v>1</v>
      </c>
      <c r="AC83" s="220">
        <v>1</v>
      </c>
      <c r="AZ83" s="220">
        <v>1</v>
      </c>
      <c r="BA83" s="220">
        <f>IF(AZ83=1,G83,0)</f>
        <v>0</v>
      </c>
      <c r="BB83" s="220">
        <f>IF(AZ83=2,G83,0)</f>
        <v>0</v>
      </c>
      <c r="BC83" s="220">
        <f>IF(AZ83=3,G83,0)</f>
        <v>0</v>
      </c>
      <c r="BD83" s="220">
        <f>IF(AZ83=4,G83,0)</f>
        <v>0</v>
      </c>
      <c r="BE83" s="220">
        <f>IF(AZ83=5,G83,0)</f>
        <v>0</v>
      </c>
      <c r="CA83" s="247">
        <v>1</v>
      </c>
      <c r="CB83" s="247">
        <v>1</v>
      </c>
    </row>
    <row r="84" spans="1:80" x14ac:dyDescent="0.2">
      <c r="A84" s="256"/>
      <c r="B84" s="260"/>
      <c r="C84" s="348" t="s">
        <v>432</v>
      </c>
      <c r="D84" s="349"/>
      <c r="E84" s="261">
        <v>14.21</v>
      </c>
      <c r="F84" s="262"/>
      <c r="G84" s="263"/>
      <c r="H84" s="264"/>
      <c r="I84" s="258"/>
      <c r="J84" s="265"/>
      <c r="K84" s="258"/>
      <c r="M84" s="259" t="s">
        <v>432</v>
      </c>
      <c r="O84" s="247"/>
    </row>
    <row r="85" spans="1:80" x14ac:dyDescent="0.2">
      <c r="A85" s="256"/>
      <c r="B85" s="260"/>
      <c r="C85" s="348" t="s">
        <v>356</v>
      </c>
      <c r="D85" s="349"/>
      <c r="E85" s="261">
        <v>-2.8338000000000001</v>
      </c>
      <c r="F85" s="262"/>
      <c r="G85" s="263"/>
      <c r="H85" s="264"/>
      <c r="I85" s="258"/>
      <c r="J85" s="265"/>
      <c r="K85" s="258"/>
      <c r="M85" s="259" t="s">
        <v>356</v>
      </c>
      <c r="O85" s="247"/>
    </row>
    <row r="86" spans="1:80" x14ac:dyDescent="0.2">
      <c r="A86" s="256"/>
      <c r="B86" s="260"/>
      <c r="C86" s="348" t="s">
        <v>233</v>
      </c>
      <c r="D86" s="349"/>
      <c r="E86" s="261">
        <v>-1.7663</v>
      </c>
      <c r="F86" s="262"/>
      <c r="G86" s="263"/>
      <c r="H86" s="264"/>
      <c r="I86" s="258"/>
      <c r="J86" s="265"/>
      <c r="K86" s="258"/>
      <c r="M86" s="259" t="s">
        <v>233</v>
      </c>
      <c r="O86" s="247"/>
    </row>
    <row r="87" spans="1:80" x14ac:dyDescent="0.2">
      <c r="A87" s="256"/>
      <c r="B87" s="260"/>
      <c r="C87" s="348" t="s">
        <v>433</v>
      </c>
      <c r="D87" s="349"/>
      <c r="E87" s="261">
        <v>12.5</v>
      </c>
      <c r="F87" s="262"/>
      <c r="G87" s="263"/>
      <c r="H87" s="264"/>
      <c r="I87" s="258"/>
      <c r="J87" s="265"/>
      <c r="K87" s="258"/>
      <c r="M87" s="259" t="s">
        <v>433</v>
      </c>
      <c r="O87" s="247"/>
    </row>
    <row r="88" spans="1:80" x14ac:dyDescent="0.2">
      <c r="A88" s="248">
        <v>33</v>
      </c>
      <c r="B88" s="249" t="s">
        <v>300</v>
      </c>
      <c r="C88" s="250" t="s">
        <v>301</v>
      </c>
      <c r="D88" s="251" t="s">
        <v>177</v>
      </c>
      <c r="E88" s="252">
        <v>1.1299999999999999</v>
      </c>
      <c r="F88" s="252"/>
      <c r="G88" s="253">
        <f>E88*F88</f>
        <v>0</v>
      </c>
      <c r="H88" s="254">
        <v>0.38041999999999998</v>
      </c>
      <c r="I88" s="255">
        <f>E88*H88</f>
        <v>0.42987459999999994</v>
      </c>
      <c r="J88" s="254">
        <v>0</v>
      </c>
      <c r="K88" s="255">
        <f>E88*J88</f>
        <v>0</v>
      </c>
      <c r="O88" s="247">
        <v>2</v>
      </c>
      <c r="AA88" s="220">
        <v>1</v>
      </c>
      <c r="AB88" s="220">
        <v>1</v>
      </c>
      <c r="AC88" s="220">
        <v>1</v>
      </c>
      <c r="AZ88" s="220">
        <v>1</v>
      </c>
      <c r="BA88" s="220">
        <f>IF(AZ88=1,G88,0)</f>
        <v>0</v>
      </c>
      <c r="BB88" s="220">
        <f>IF(AZ88=2,G88,0)</f>
        <v>0</v>
      </c>
      <c r="BC88" s="220">
        <f>IF(AZ88=3,G88,0)</f>
        <v>0</v>
      </c>
      <c r="BD88" s="220">
        <f>IF(AZ88=4,G88,0)</f>
        <v>0</v>
      </c>
      <c r="BE88" s="220">
        <f>IF(AZ88=5,G88,0)</f>
        <v>0</v>
      </c>
      <c r="CA88" s="247">
        <v>1</v>
      </c>
      <c r="CB88" s="247">
        <v>1</v>
      </c>
    </row>
    <row r="89" spans="1:80" x14ac:dyDescent="0.2">
      <c r="A89" s="256"/>
      <c r="B89" s="260"/>
      <c r="C89" s="348" t="s">
        <v>434</v>
      </c>
      <c r="D89" s="349"/>
      <c r="E89" s="261">
        <v>1.125</v>
      </c>
      <c r="F89" s="262"/>
      <c r="G89" s="263"/>
      <c r="H89" s="264"/>
      <c r="I89" s="258"/>
      <c r="J89" s="265"/>
      <c r="K89" s="258"/>
      <c r="M89" s="259" t="s">
        <v>434</v>
      </c>
      <c r="O89" s="247"/>
    </row>
    <row r="90" spans="1:80" x14ac:dyDescent="0.2">
      <c r="A90" s="266"/>
      <c r="B90" s="267" t="s">
        <v>100</v>
      </c>
      <c r="C90" s="268" t="s">
        <v>230</v>
      </c>
      <c r="D90" s="269"/>
      <c r="E90" s="270"/>
      <c r="F90" s="271"/>
      <c r="G90" s="272">
        <f>SUM(G82:G89)</f>
        <v>0</v>
      </c>
      <c r="H90" s="273"/>
      <c r="I90" s="274">
        <f>SUM(I82:I89)</f>
        <v>12.617956975</v>
      </c>
      <c r="J90" s="273"/>
      <c r="K90" s="274">
        <f>SUM(K82:K89)</f>
        <v>0</v>
      </c>
      <c r="O90" s="247">
        <v>4</v>
      </c>
      <c r="BA90" s="275">
        <f>SUM(BA82:BA89)</f>
        <v>0</v>
      </c>
      <c r="BB90" s="275">
        <f>SUM(BB82:BB89)</f>
        <v>0</v>
      </c>
      <c r="BC90" s="275">
        <f>SUM(BC82:BC89)</f>
        <v>0</v>
      </c>
      <c r="BD90" s="275">
        <f>SUM(BD82:BD89)</f>
        <v>0</v>
      </c>
      <c r="BE90" s="275">
        <f>SUM(BE82:BE89)</f>
        <v>0</v>
      </c>
    </row>
    <row r="91" spans="1:80" x14ac:dyDescent="0.2">
      <c r="A91" s="237" t="s">
        <v>96</v>
      </c>
      <c r="B91" s="238" t="s">
        <v>302</v>
      </c>
      <c r="C91" s="239" t="s">
        <v>303</v>
      </c>
      <c r="D91" s="240"/>
      <c r="E91" s="241"/>
      <c r="F91" s="241"/>
      <c r="G91" s="242"/>
      <c r="H91" s="243"/>
      <c r="I91" s="244"/>
      <c r="J91" s="245"/>
      <c r="K91" s="246"/>
      <c r="O91" s="247">
        <v>1</v>
      </c>
    </row>
    <row r="92" spans="1:80" x14ac:dyDescent="0.2">
      <c r="A92" s="248">
        <v>34</v>
      </c>
      <c r="B92" s="249" t="s">
        <v>305</v>
      </c>
      <c r="C92" s="250" t="s">
        <v>306</v>
      </c>
      <c r="D92" s="251" t="s">
        <v>177</v>
      </c>
      <c r="E92" s="252">
        <v>1.125</v>
      </c>
      <c r="F92" s="252"/>
      <c r="G92" s="253">
        <f>E92*F92</f>
        <v>0</v>
      </c>
      <c r="H92" s="254">
        <v>7.596E-2</v>
      </c>
      <c r="I92" s="255">
        <f>E92*H92</f>
        <v>8.5455000000000003E-2</v>
      </c>
      <c r="J92" s="254">
        <v>0</v>
      </c>
      <c r="K92" s="255">
        <f>E92*J92</f>
        <v>0</v>
      </c>
      <c r="O92" s="247">
        <v>2</v>
      </c>
      <c r="AA92" s="220">
        <v>1</v>
      </c>
      <c r="AB92" s="220">
        <v>1</v>
      </c>
      <c r="AC92" s="220">
        <v>1</v>
      </c>
      <c r="AZ92" s="220">
        <v>1</v>
      </c>
      <c r="BA92" s="220">
        <f>IF(AZ92=1,G92,0)</f>
        <v>0</v>
      </c>
      <c r="BB92" s="220">
        <f>IF(AZ92=2,G92,0)</f>
        <v>0</v>
      </c>
      <c r="BC92" s="220">
        <f>IF(AZ92=3,G92,0)</f>
        <v>0</v>
      </c>
      <c r="BD92" s="220">
        <f>IF(AZ92=4,G92,0)</f>
        <v>0</v>
      </c>
      <c r="BE92" s="220">
        <f>IF(AZ92=5,G92,0)</f>
        <v>0</v>
      </c>
      <c r="CA92" s="247">
        <v>1</v>
      </c>
      <c r="CB92" s="247">
        <v>1</v>
      </c>
    </row>
    <row r="93" spans="1:80" x14ac:dyDescent="0.2">
      <c r="A93" s="256"/>
      <c r="B93" s="260"/>
      <c r="C93" s="348" t="s">
        <v>434</v>
      </c>
      <c r="D93" s="349"/>
      <c r="E93" s="261">
        <v>1.125</v>
      </c>
      <c r="F93" s="262"/>
      <c r="G93" s="263"/>
      <c r="H93" s="264"/>
      <c r="I93" s="258"/>
      <c r="J93" s="265"/>
      <c r="K93" s="258"/>
      <c r="M93" s="259" t="s">
        <v>434</v>
      </c>
      <c r="O93" s="247"/>
    </row>
    <row r="94" spans="1:80" x14ac:dyDescent="0.2">
      <c r="A94" s="266"/>
      <c r="B94" s="267" t="s">
        <v>100</v>
      </c>
      <c r="C94" s="268" t="s">
        <v>304</v>
      </c>
      <c r="D94" s="269"/>
      <c r="E94" s="270"/>
      <c r="F94" s="271"/>
      <c r="G94" s="272">
        <f>SUM(G91:G93)</f>
        <v>0</v>
      </c>
      <c r="H94" s="273"/>
      <c r="I94" s="274">
        <f>SUM(I91:I93)</f>
        <v>8.5455000000000003E-2</v>
      </c>
      <c r="J94" s="273"/>
      <c r="K94" s="274">
        <f>SUM(K91:K93)</f>
        <v>0</v>
      </c>
      <c r="O94" s="247">
        <v>4</v>
      </c>
      <c r="BA94" s="275">
        <f>SUM(BA91:BA93)</f>
        <v>0</v>
      </c>
      <c r="BB94" s="275">
        <f>SUM(BB91:BB93)</f>
        <v>0</v>
      </c>
      <c r="BC94" s="275">
        <f>SUM(BC91:BC93)</f>
        <v>0</v>
      </c>
      <c r="BD94" s="275">
        <f>SUM(BD91:BD93)</f>
        <v>0</v>
      </c>
      <c r="BE94" s="275">
        <f>SUM(BE91:BE93)</f>
        <v>0</v>
      </c>
    </row>
    <row r="95" spans="1:80" x14ac:dyDescent="0.2">
      <c r="A95" s="237" t="s">
        <v>96</v>
      </c>
      <c r="B95" s="238" t="s">
        <v>234</v>
      </c>
      <c r="C95" s="239" t="s">
        <v>235</v>
      </c>
      <c r="D95" s="240"/>
      <c r="E95" s="241"/>
      <c r="F95" s="241"/>
      <c r="G95" s="242"/>
      <c r="H95" s="243"/>
      <c r="I95" s="244"/>
      <c r="J95" s="245"/>
      <c r="K95" s="246"/>
      <c r="O95" s="247">
        <v>1</v>
      </c>
    </row>
    <row r="96" spans="1:80" x14ac:dyDescent="0.2">
      <c r="A96" s="248">
        <v>35</v>
      </c>
      <c r="B96" s="249" t="s">
        <v>237</v>
      </c>
      <c r="C96" s="250" t="s">
        <v>238</v>
      </c>
      <c r="D96" s="251" t="s">
        <v>177</v>
      </c>
      <c r="E96" s="252">
        <v>22.1099</v>
      </c>
      <c r="F96" s="252"/>
      <c r="G96" s="253">
        <f>E96*F96</f>
        <v>0</v>
      </c>
      <c r="H96" s="254">
        <v>7.3899999999999993E-2</v>
      </c>
      <c r="I96" s="255">
        <f>E96*H96</f>
        <v>1.6339216099999998</v>
      </c>
      <c r="J96" s="254">
        <v>0</v>
      </c>
      <c r="K96" s="255">
        <f>E96*J96</f>
        <v>0</v>
      </c>
      <c r="O96" s="247">
        <v>2</v>
      </c>
      <c r="AA96" s="220">
        <v>1</v>
      </c>
      <c r="AB96" s="220">
        <v>1</v>
      </c>
      <c r="AC96" s="220">
        <v>1</v>
      </c>
      <c r="AZ96" s="220">
        <v>1</v>
      </c>
      <c r="BA96" s="220">
        <f>IF(AZ96=1,G96,0)</f>
        <v>0</v>
      </c>
      <c r="BB96" s="220">
        <f>IF(AZ96=2,G96,0)</f>
        <v>0</v>
      </c>
      <c r="BC96" s="220">
        <f>IF(AZ96=3,G96,0)</f>
        <v>0</v>
      </c>
      <c r="BD96" s="220">
        <f>IF(AZ96=4,G96,0)</f>
        <v>0</v>
      </c>
      <c r="BE96" s="220">
        <f>IF(AZ96=5,G96,0)</f>
        <v>0</v>
      </c>
      <c r="CA96" s="247">
        <v>1</v>
      </c>
      <c r="CB96" s="247">
        <v>1</v>
      </c>
    </row>
    <row r="97" spans="1:80" x14ac:dyDescent="0.2">
      <c r="A97" s="256"/>
      <c r="B97" s="260"/>
      <c r="C97" s="348" t="s">
        <v>435</v>
      </c>
      <c r="D97" s="349"/>
      <c r="E97" s="261">
        <v>26.71</v>
      </c>
      <c r="F97" s="262"/>
      <c r="G97" s="263"/>
      <c r="H97" s="264"/>
      <c r="I97" s="258"/>
      <c r="J97" s="265"/>
      <c r="K97" s="258"/>
      <c r="M97" s="259" t="s">
        <v>435</v>
      </c>
      <c r="O97" s="247"/>
    </row>
    <row r="98" spans="1:80" x14ac:dyDescent="0.2">
      <c r="A98" s="256"/>
      <c r="B98" s="260"/>
      <c r="C98" s="348" t="s">
        <v>356</v>
      </c>
      <c r="D98" s="349"/>
      <c r="E98" s="261">
        <v>-2.8338000000000001</v>
      </c>
      <c r="F98" s="262"/>
      <c r="G98" s="263"/>
      <c r="H98" s="264"/>
      <c r="I98" s="258"/>
      <c r="J98" s="265"/>
      <c r="K98" s="258"/>
      <c r="M98" s="259" t="s">
        <v>356</v>
      </c>
      <c r="O98" s="247"/>
    </row>
    <row r="99" spans="1:80" x14ac:dyDescent="0.2">
      <c r="A99" s="256"/>
      <c r="B99" s="260"/>
      <c r="C99" s="348" t="s">
        <v>233</v>
      </c>
      <c r="D99" s="349"/>
      <c r="E99" s="261">
        <v>-1.7663</v>
      </c>
      <c r="F99" s="262"/>
      <c r="G99" s="263"/>
      <c r="H99" s="264"/>
      <c r="I99" s="258"/>
      <c r="J99" s="265"/>
      <c r="K99" s="258"/>
      <c r="M99" s="259" t="s">
        <v>233</v>
      </c>
      <c r="O99" s="247"/>
    </row>
    <row r="100" spans="1:80" x14ac:dyDescent="0.2">
      <c r="A100" s="248">
        <v>36</v>
      </c>
      <c r="B100" s="249" t="s">
        <v>239</v>
      </c>
      <c r="C100" s="250" t="s">
        <v>240</v>
      </c>
      <c r="D100" s="251" t="s">
        <v>191</v>
      </c>
      <c r="E100" s="252">
        <v>9</v>
      </c>
      <c r="F100" s="252"/>
      <c r="G100" s="253">
        <f>E100*F100</f>
        <v>0</v>
      </c>
      <c r="H100" s="254">
        <v>2.2399999999999998E-3</v>
      </c>
      <c r="I100" s="255">
        <f>E100*H100</f>
        <v>2.0159999999999997E-2</v>
      </c>
      <c r="J100" s="254">
        <v>0</v>
      </c>
      <c r="K100" s="255">
        <f>E100*J100</f>
        <v>0</v>
      </c>
      <c r="O100" s="247">
        <v>2</v>
      </c>
      <c r="AA100" s="220">
        <v>1</v>
      </c>
      <c r="AB100" s="220">
        <v>1</v>
      </c>
      <c r="AC100" s="220">
        <v>1</v>
      </c>
      <c r="AZ100" s="220">
        <v>1</v>
      </c>
      <c r="BA100" s="220">
        <f>IF(AZ100=1,G100,0)</f>
        <v>0</v>
      </c>
      <c r="BB100" s="220">
        <f>IF(AZ100=2,G100,0)</f>
        <v>0</v>
      </c>
      <c r="BC100" s="220">
        <f>IF(AZ100=3,G100,0)</f>
        <v>0</v>
      </c>
      <c r="BD100" s="220">
        <f>IF(AZ100=4,G100,0)</f>
        <v>0</v>
      </c>
      <c r="BE100" s="220">
        <f>IF(AZ100=5,G100,0)</f>
        <v>0</v>
      </c>
      <c r="CA100" s="247">
        <v>1</v>
      </c>
      <c r="CB100" s="247">
        <v>1</v>
      </c>
    </row>
    <row r="101" spans="1:80" x14ac:dyDescent="0.2">
      <c r="A101" s="256"/>
      <c r="B101" s="260"/>
      <c r="C101" s="348" t="s">
        <v>436</v>
      </c>
      <c r="D101" s="349"/>
      <c r="E101" s="261">
        <v>9</v>
      </c>
      <c r="F101" s="262"/>
      <c r="G101" s="263"/>
      <c r="H101" s="264"/>
      <c r="I101" s="258"/>
      <c r="J101" s="265"/>
      <c r="K101" s="258"/>
      <c r="M101" s="259" t="s">
        <v>436</v>
      </c>
      <c r="O101" s="247"/>
    </row>
    <row r="102" spans="1:80" x14ac:dyDescent="0.2">
      <c r="A102" s="248">
        <v>37</v>
      </c>
      <c r="B102" s="249" t="s">
        <v>307</v>
      </c>
      <c r="C102" s="250" t="s">
        <v>314</v>
      </c>
      <c r="D102" s="251" t="s">
        <v>177</v>
      </c>
      <c r="E102" s="252">
        <v>24</v>
      </c>
      <c r="F102" s="252"/>
      <c r="G102" s="253">
        <f>E102*F102</f>
        <v>0</v>
      </c>
      <c r="H102" s="254">
        <v>0.129</v>
      </c>
      <c r="I102" s="255">
        <f>E102*H102</f>
        <v>3.0960000000000001</v>
      </c>
      <c r="J102" s="254"/>
      <c r="K102" s="255">
        <f>E102*J102</f>
        <v>0</v>
      </c>
      <c r="O102" s="247">
        <v>2</v>
      </c>
      <c r="AA102" s="220">
        <v>3</v>
      </c>
      <c r="AB102" s="220">
        <v>1</v>
      </c>
      <c r="AC102" s="220">
        <v>592451124</v>
      </c>
      <c r="AZ102" s="220">
        <v>1</v>
      </c>
      <c r="BA102" s="220">
        <f>IF(AZ102=1,G102,0)</f>
        <v>0</v>
      </c>
      <c r="BB102" s="220">
        <f>IF(AZ102=2,G102,0)</f>
        <v>0</v>
      </c>
      <c r="BC102" s="220">
        <f>IF(AZ102=3,G102,0)</f>
        <v>0</v>
      </c>
      <c r="BD102" s="220">
        <f>IF(AZ102=4,G102,0)</f>
        <v>0</v>
      </c>
      <c r="BE102" s="220">
        <f>IF(AZ102=5,G102,0)</f>
        <v>0</v>
      </c>
      <c r="CA102" s="247">
        <v>3</v>
      </c>
      <c r="CB102" s="247">
        <v>1</v>
      </c>
    </row>
    <row r="103" spans="1:80" x14ac:dyDescent="0.2">
      <c r="A103" s="256"/>
      <c r="B103" s="260"/>
      <c r="C103" s="350" t="s">
        <v>167</v>
      </c>
      <c r="D103" s="349"/>
      <c r="E103" s="286">
        <v>0</v>
      </c>
      <c r="F103" s="262"/>
      <c r="G103" s="263"/>
      <c r="H103" s="264"/>
      <c r="I103" s="258"/>
      <c r="J103" s="265"/>
      <c r="K103" s="258"/>
      <c r="M103" s="259" t="s">
        <v>167</v>
      </c>
      <c r="O103" s="247"/>
    </row>
    <row r="104" spans="1:80" x14ac:dyDescent="0.2">
      <c r="A104" s="256"/>
      <c r="B104" s="260"/>
      <c r="C104" s="350" t="s">
        <v>435</v>
      </c>
      <c r="D104" s="349"/>
      <c r="E104" s="286">
        <v>26.71</v>
      </c>
      <c r="F104" s="262"/>
      <c r="G104" s="263"/>
      <c r="H104" s="264"/>
      <c r="I104" s="258"/>
      <c r="J104" s="265"/>
      <c r="K104" s="258"/>
      <c r="M104" s="259" t="s">
        <v>435</v>
      </c>
      <c r="O104" s="247"/>
    </row>
    <row r="105" spans="1:80" x14ac:dyDescent="0.2">
      <c r="A105" s="256"/>
      <c r="B105" s="260"/>
      <c r="C105" s="350" t="s">
        <v>356</v>
      </c>
      <c r="D105" s="349"/>
      <c r="E105" s="286">
        <v>-2.8338000000000001</v>
      </c>
      <c r="F105" s="262"/>
      <c r="G105" s="263"/>
      <c r="H105" s="264"/>
      <c r="I105" s="258"/>
      <c r="J105" s="265"/>
      <c r="K105" s="258"/>
      <c r="M105" s="259" t="s">
        <v>356</v>
      </c>
      <c r="O105" s="247"/>
    </row>
    <row r="106" spans="1:80" x14ac:dyDescent="0.2">
      <c r="A106" s="256"/>
      <c r="B106" s="260"/>
      <c r="C106" s="350" t="s">
        <v>233</v>
      </c>
      <c r="D106" s="349"/>
      <c r="E106" s="286">
        <v>-1.7663</v>
      </c>
      <c r="F106" s="262"/>
      <c r="G106" s="263"/>
      <c r="H106" s="264"/>
      <c r="I106" s="258"/>
      <c r="J106" s="265"/>
      <c r="K106" s="258"/>
      <c r="M106" s="259" t="s">
        <v>233</v>
      </c>
      <c r="O106" s="247"/>
    </row>
    <row r="107" spans="1:80" x14ac:dyDescent="0.2">
      <c r="A107" s="256"/>
      <c r="B107" s="260"/>
      <c r="C107" s="350" t="s">
        <v>168</v>
      </c>
      <c r="D107" s="349"/>
      <c r="E107" s="286">
        <v>22.1099</v>
      </c>
      <c r="F107" s="262"/>
      <c r="G107" s="263"/>
      <c r="H107" s="264"/>
      <c r="I107" s="258"/>
      <c r="J107" s="265"/>
      <c r="K107" s="258"/>
      <c r="M107" s="259" t="s">
        <v>168</v>
      </c>
      <c r="O107" s="247"/>
    </row>
    <row r="108" spans="1:80" x14ac:dyDescent="0.2">
      <c r="A108" s="256"/>
      <c r="B108" s="260"/>
      <c r="C108" s="348" t="s">
        <v>437</v>
      </c>
      <c r="D108" s="349"/>
      <c r="E108" s="261">
        <v>23.215399999999999</v>
      </c>
      <c r="F108" s="262"/>
      <c r="G108" s="263"/>
      <c r="H108" s="264"/>
      <c r="I108" s="258"/>
      <c r="J108" s="265"/>
      <c r="K108" s="258"/>
      <c r="M108" s="259" t="s">
        <v>437</v>
      </c>
      <c r="O108" s="247"/>
    </row>
    <row r="109" spans="1:80" x14ac:dyDescent="0.2">
      <c r="A109" s="256"/>
      <c r="B109" s="260"/>
      <c r="C109" s="348" t="s">
        <v>438</v>
      </c>
      <c r="D109" s="349"/>
      <c r="E109" s="261">
        <v>0.78459999999999996</v>
      </c>
      <c r="F109" s="262"/>
      <c r="G109" s="263"/>
      <c r="H109" s="264"/>
      <c r="I109" s="258"/>
      <c r="J109" s="265"/>
      <c r="K109" s="258"/>
      <c r="M109" s="259" t="s">
        <v>438</v>
      </c>
      <c r="O109" s="247"/>
    </row>
    <row r="110" spans="1:80" x14ac:dyDescent="0.2">
      <c r="A110" s="266"/>
      <c r="B110" s="267" t="s">
        <v>100</v>
      </c>
      <c r="C110" s="268" t="s">
        <v>236</v>
      </c>
      <c r="D110" s="269"/>
      <c r="E110" s="270"/>
      <c r="F110" s="271"/>
      <c r="G110" s="272">
        <f>SUM(G95:G109)</f>
        <v>0</v>
      </c>
      <c r="H110" s="273"/>
      <c r="I110" s="274">
        <f>SUM(I95:I109)</f>
        <v>4.7500816099999996</v>
      </c>
      <c r="J110" s="273"/>
      <c r="K110" s="274">
        <f>SUM(K95:K109)</f>
        <v>0</v>
      </c>
      <c r="O110" s="247">
        <v>4</v>
      </c>
      <c r="BA110" s="275">
        <f>SUM(BA95:BA109)</f>
        <v>0</v>
      </c>
      <c r="BB110" s="275">
        <f>SUM(BB95:BB109)</f>
        <v>0</v>
      </c>
      <c r="BC110" s="275">
        <f>SUM(BC95:BC109)</f>
        <v>0</v>
      </c>
      <c r="BD110" s="275">
        <f>SUM(BD95:BD109)</f>
        <v>0</v>
      </c>
      <c r="BE110" s="275">
        <f>SUM(BE95:BE109)</f>
        <v>0</v>
      </c>
    </row>
    <row r="111" spans="1:80" x14ac:dyDescent="0.2">
      <c r="A111" s="237" t="s">
        <v>96</v>
      </c>
      <c r="B111" s="238" t="s">
        <v>241</v>
      </c>
      <c r="C111" s="239" t="s">
        <v>242</v>
      </c>
      <c r="D111" s="240"/>
      <c r="E111" s="241"/>
      <c r="F111" s="241"/>
      <c r="G111" s="242"/>
      <c r="H111" s="243"/>
      <c r="I111" s="244"/>
      <c r="J111" s="245"/>
      <c r="K111" s="246"/>
      <c r="O111" s="247">
        <v>1</v>
      </c>
    </row>
    <row r="112" spans="1:80" x14ac:dyDescent="0.2">
      <c r="A112" s="248">
        <v>38</v>
      </c>
      <c r="B112" s="249" t="s">
        <v>244</v>
      </c>
      <c r="C112" s="250" t="s">
        <v>245</v>
      </c>
      <c r="D112" s="251" t="s">
        <v>156</v>
      </c>
      <c r="E112" s="252">
        <v>1.421</v>
      </c>
      <c r="F112" s="252"/>
      <c r="G112" s="253">
        <f>E112*F112</f>
        <v>0</v>
      </c>
      <c r="H112" s="254">
        <v>2.5249999999999999</v>
      </c>
      <c r="I112" s="255">
        <f>E112*H112</f>
        <v>3.588025</v>
      </c>
      <c r="J112" s="254">
        <v>0</v>
      </c>
      <c r="K112" s="255">
        <f>E112*J112</f>
        <v>0</v>
      </c>
      <c r="O112" s="247">
        <v>2</v>
      </c>
      <c r="AA112" s="220">
        <v>1</v>
      </c>
      <c r="AB112" s="220">
        <v>1</v>
      </c>
      <c r="AC112" s="220">
        <v>1</v>
      </c>
      <c r="AZ112" s="220">
        <v>1</v>
      </c>
      <c r="BA112" s="220">
        <f>IF(AZ112=1,G112,0)</f>
        <v>0</v>
      </c>
      <c r="BB112" s="220">
        <f>IF(AZ112=2,G112,0)</f>
        <v>0</v>
      </c>
      <c r="BC112" s="220">
        <f>IF(AZ112=3,G112,0)</f>
        <v>0</v>
      </c>
      <c r="BD112" s="220">
        <f>IF(AZ112=4,G112,0)</f>
        <v>0</v>
      </c>
      <c r="BE112" s="220">
        <f>IF(AZ112=5,G112,0)</f>
        <v>0</v>
      </c>
      <c r="CA112" s="247">
        <v>1</v>
      </c>
      <c r="CB112" s="247">
        <v>1</v>
      </c>
    </row>
    <row r="113" spans="1:80" x14ac:dyDescent="0.2">
      <c r="A113" s="256"/>
      <c r="B113" s="257"/>
      <c r="C113" s="339" t="s">
        <v>246</v>
      </c>
      <c r="D113" s="340"/>
      <c r="E113" s="340"/>
      <c r="F113" s="340"/>
      <c r="G113" s="341"/>
      <c r="I113" s="258"/>
      <c r="K113" s="258"/>
      <c r="L113" s="259" t="s">
        <v>246</v>
      </c>
      <c r="O113" s="247">
        <v>3</v>
      </c>
    </row>
    <row r="114" spans="1:80" x14ac:dyDescent="0.2">
      <c r="A114" s="256"/>
      <c r="B114" s="260"/>
      <c r="C114" s="348" t="s">
        <v>426</v>
      </c>
      <c r="D114" s="349"/>
      <c r="E114" s="261">
        <v>1.421</v>
      </c>
      <c r="F114" s="262"/>
      <c r="G114" s="263"/>
      <c r="H114" s="264"/>
      <c r="I114" s="258"/>
      <c r="J114" s="265"/>
      <c r="K114" s="258"/>
      <c r="M114" s="259" t="s">
        <v>426</v>
      </c>
      <c r="O114" s="247"/>
    </row>
    <row r="115" spans="1:80" x14ac:dyDescent="0.2">
      <c r="A115" s="248">
        <v>39</v>
      </c>
      <c r="B115" s="249" t="s">
        <v>247</v>
      </c>
      <c r="C115" s="250" t="s">
        <v>248</v>
      </c>
      <c r="D115" s="251" t="s">
        <v>177</v>
      </c>
      <c r="E115" s="252">
        <v>14.21</v>
      </c>
      <c r="F115" s="252"/>
      <c r="G115" s="253">
        <f>E115*F115</f>
        <v>0</v>
      </c>
      <c r="H115" s="254">
        <v>2.2000000000000001E-4</v>
      </c>
      <c r="I115" s="255">
        <f>E115*H115</f>
        <v>3.1262000000000004E-3</v>
      </c>
      <c r="J115" s="254">
        <v>0</v>
      </c>
      <c r="K115" s="255">
        <f>E115*J115</f>
        <v>0</v>
      </c>
      <c r="O115" s="247">
        <v>2</v>
      </c>
      <c r="AA115" s="220">
        <v>1</v>
      </c>
      <c r="AB115" s="220">
        <v>1</v>
      </c>
      <c r="AC115" s="220">
        <v>1</v>
      </c>
      <c r="AZ115" s="220">
        <v>1</v>
      </c>
      <c r="BA115" s="220">
        <f>IF(AZ115=1,G115,0)</f>
        <v>0</v>
      </c>
      <c r="BB115" s="220">
        <f>IF(AZ115=2,G115,0)</f>
        <v>0</v>
      </c>
      <c r="BC115" s="220">
        <f>IF(AZ115=3,G115,0)</f>
        <v>0</v>
      </c>
      <c r="BD115" s="220">
        <f>IF(AZ115=4,G115,0)</f>
        <v>0</v>
      </c>
      <c r="BE115" s="220">
        <f>IF(AZ115=5,G115,0)</f>
        <v>0</v>
      </c>
      <c r="CA115" s="247">
        <v>1</v>
      </c>
      <c r="CB115" s="247">
        <v>1</v>
      </c>
    </row>
    <row r="116" spans="1:80" x14ac:dyDescent="0.2">
      <c r="A116" s="256"/>
      <c r="B116" s="260"/>
      <c r="C116" s="348" t="s">
        <v>439</v>
      </c>
      <c r="D116" s="349"/>
      <c r="E116" s="261">
        <v>14.21</v>
      </c>
      <c r="F116" s="262"/>
      <c r="G116" s="263"/>
      <c r="H116" s="264"/>
      <c r="I116" s="258"/>
      <c r="J116" s="265"/>
      <c r="K116" s="258"/>
      <c r="M116" s="259" t="s">
        <v>439</v>
      </c>
      <c r="O116" s="247"/>
    </row>
    <row r="117" spans="1:80" x14ac:dyDescent="0.2">
      <c r="A117" s="248">
        <v>40</v>
      </c>
      <c r="B117" s="249" t="s">
        <v>249</v>
      </c>
      <c r="C117" s="250" t="s">
        <v>250</v>
      </c>
      <c r="D117" s="251" t="s">
        <v>156</v>
      </c>
      <c r="E117" s="252">
        <v>1.421</v>
      </c>
      <c r="F117" s="252"/>
      <c r="G117" s="253">
        <f>E117*F117</f>
        <v>0</v>
      </c>
      <c r="H117" s="254">
        <v>0</v>
      </c>
      <c r="I117" s="255">
        <f>E117*H117</f>
        <v>0</v>
      </c>
      <c r="J117" s="254">
        <v>0</v>
      </c>
      <c r="K117" s="255">
        <f>E117*J117</f>
        <v>0</v>
      </c>
      <c r="O117" s="247">
        <v>2</v>
      </c>
      <c r="AA117" s="220">
        <v>1</v>
      </c>
      <c r="AB117" s="220">
        <v>1</v>
      </c>
      <c r="AC117" s="220">
        <v>1</v>
      </c>
      <c r="AZ117" s="220">
        <v>1</v>
      </c>
      <c r="BA117" s="220">
        <f>IF(AZ117=1,G117,0)</f>
        <v>0</v>
      </c>
      <c r="BB117" s="220">
        <f>IF(AZ117=2,G117,0)</f>
        <v>0</v>
      </c>
      <c r="BC117" s="220">
        <f>IF(AZ117=3,G117,0)</f>
        <v>0</v>
      </c>
      <c r="BD117" s="220">
        <f>IF(AZ117=4,G117,0)</f>
        <v>0</v>
      </c>
      <c r="BE117" s="220">
        <f>IF(AZ117=5,G117,0)</f>
        <v>0</v>
      </c>
      <c r="CA117" s="247">
        <v>1</v>
      </c>
      <c r="CB117" s="247">
        <v>1</v>
      </c>
    </row>
    <row r="118" spans="1:80" x14ac:dyDescent="0.2">
      <c r="A118" s="256"/>
      <c r="B118" s="260"/>
      <c r="C118" s="348" t="s">
        <v>427</v>
      </c>
      <c r="D118" s="349"/>
      <c r="E118" s="261">
        <v>1.421</v>
      </c>
      <c r="F118" s="262"/>
      <c r="G118" s="263"/>
      <c r="H118" s="264"/>
      <c r="I118" s="258"/>
      <c r="J118" s="265"/>
      <c r="K118" s="258"/>
      <c r="M118" s="259" t="s">
        <v>427</v>
      </c>
      <c r="O118" s="247"/>
    </row>
    <row r="119" spans="1:80" x14ac:dyDescent="0.2">
      <c r="A119" s="266"/>
      <c r="B119" s="267" t="s">
        <v>100</v>
      </c>
      <c r="C119" s="268" t="s">
        <v>243</v>
      </c>
      <c r="D119" s="269"/>
      <c r="E119" s="270"/>
      <c r="F119" s="271"/>
      <c r="G119" s="272">
        <f>SUM(G111:G118)</f>
        <v>0</v>
      </c>
      <c r="H119" s="273"/>
      <c r="I119" s="274">
        <f>SUM(I111:I118)</f>
        <v>3.5911512000000001</v>
      </c>
      <c r="J119" s="273"/>
      <c r="K119" s="274">
        <f>SUM(K111:K118)</f>
        <v>0</v>
      </c>
      <c r="O119" s="247">
        <v>4</v>
      </c>
      <c r="BA119" s="275">
        <f>SUM(BA111:BA118)</f>
        <v>0</v>
      </c>
      <c r="BB119" s="275">
        <f>SUM(BB111:BB118)</f>
        <v>0</v>
      </c>
      <c r="BC119" s="275">
        <f>SUM(BC111:BC118)</f>
        <v>0</v>
      </c>
      <c r="BD119" s="275">
        <f>SUM(BD111:BD118)</f>
        <v>0</v>
      </c>
      <c r="BE119" s="275">
        <f>SUM(BE111:BE118)</f>
        <v>0</v>
      </c>
    </row>
    <row r="120" spans="1:80" x14ac:dyDescent="0.2">
      <c r="A120" s="237" t="s">
        <v>96</v>
      </c>
      <c r="B120" s="238" t="s">
        <v>251</v>
      </c>
      <c r="C120" s="239" t="s">
        <v>252</v>
      </c>
      <c r="D120" s="240"/>
      <c r="E120" s="241"/>
      <c r="F120" s="241"/>
      <c r="G120" s="242"/>
      <c r="H120" s="243"/>
      <c r="I120" s="244"/>
      <c r="J120" s="245"/>
      <c r="K120" s="246"/>
      <c r="O120" s="247">
        <v>1</v>
      </c>
    </row>
    <row r="121" spans="1:80" x14ac:dyDescent="0.2">
      <c r="A121" s="248">
        <v>41</v>
      </c>
      <c r="B121" s="249" t="s">
        <v>254</v>
      </c>
      <c r="C121" s="250" t="s">
        <v>255</v>
      </c>
      <c r="D121" s="251" t="s">
        <v>191</v>
      </c>
      <c r="E121" s="252">
        <v>5</v>
      </c>
      <c r="F121" s="252"/>
      <c r="G121" s="253">
        <f>E121*F121</f>
        <v>0</v>
      </c>
      <c r="H121" s="254">
        <v>0</v>
      </c>
      <c r="I121" s="255">
        <f>E121*H121</f>
        <v>0</v>
      </c>
      <c r="J121" s="254">
        <v>0</v>
      </c>
      <c r="K121" s="255">
        <f>E121*J121</f>
        <v>0</v>
      </c>
      <c r="O121" s="247">
        <v>2</v>
      </c>
      <c r="AA121" s="220">
        <v>1</v>
      </c>
      <c r="AB121" s="220">
        <v>1</v>
      </c>
      <c r="AC121" s="220">
        <v>1</v>
      </c>
      <c r="AZ121" s="220">
        <v>1</v>
      </c>
      <c r="BA121" s="220">
        <f>IF(AZ121=1,G121,0)</f>
        <v>0</v>
      </c>
      <c r="BB121" s="220">
        <f>IF(AZ121=2,G121,0)</f>
        <v>0</v>
      </c>
      <c r="BC121" s="220">
        <f>IF(AZ121=3,G121,0)</f>
        <v>0</v>
      </c>
      <c r="BD121" s="220">
        <f>IF(AZ121=4,G121,0)</f>
        <v>0</v>
      </c>
      <c r="BE121" s="220">
        <f>IF(AZ121=5,G121,0)</f>
        <v>0</v>
      </c>
      <c r="CA121" s="247">
        <v>1</v>
      </c>
      <c r="CB121" s="247">
        <v>1</v>
      </c>
    </row>
    <row r="122" spans="1:80" x14ac:dyDescent="0.2">
      <c r="A122" s="266"/>
      <c r="B122" s="267" t="s">
        <v>100</v>
      </c>
      <c r="C122" s="268" t="s">
        <v>253</v>
      </c>
      <c r="D122" s="269"/>
      <c r="E122" s="270"/>
      <c r="F122" s="271"/>
      <c r="G122" s="272">
        <f>SUM(G120:G121)</f>
        <v>0</v>
      </c>
      <c r="H122" s="273"/>
      <c r="I122" s="274">
        <f>SUM(I120:I121)</f>
        <v>0</v>
      </c>
      <c r="J122" s="273"/>
      <c r="K122" s="274">
        <f>SUM(K120:K121)</f>
        <v>0</v>
      </c>
      <c r="O122" s="247">
        <v>4</v>
      </c>
      <c r="BA122" s="275">
        <f>SUM(BA120:BA121)</f>
        <v>0</v>
      </c>
      <c r="BB122" s="275">
        <f>SUM(BB120:BB121)</f>
        <v>0</v>
      </c>
      <c r="BC122" s="275">
        <f>SUM(BC120:BC121)</f>
        <v>0</v>
      </c>
      <c r="BD122" s="275">
        <f>SUM(BD120:BD121)</f>
        <v>0</v>
      </c>
      <c r="BE122" s="275">
        <f>SUM(BE120:BE121)</f>
        <v>0</v>
      </c>
    </row>
    <row r="123" spans="1:80" x14ac:dyDescent="0.2">
      <c r="A123" s="237" t="s">
        <v>96</v>
      </c>
      <c r="B123" s="238" t="s">
        <v>256</v>
      </c>
      <c r="C123" s="239" t="s">
        <v>257</v>
      </c>
      <c r="D123" s="240"/>
      <c r="E123" s="241"/>
      <c r="F123" s="241"/>
      <c r="G123" s="242"/>
      <c r="H123" s="243"/>
      <c r="I123" s="244"/>
      <c r="J123" s="245"/>
      <c r="K123" s="246"/>
      <c r="O123" s="247">
        <v>1</v>
      </c>
    </row>
    <row r="124" spans="1:80" x14ac:dyDescent="0.2">
      <c r="A124" s="248">
        <v>42</v>
      </c>
      <c r="B124" s="249" t="s">
        <v>259</v>
      </c>
      <c r="C124" s="250" t="s">
        <v>358</v>
      </c>
      <c r="D124" s="251" t="s">
        <v>191</v>
      </c>
      <c r="E124" s="252">
        <v>6</v>
      </c>
      <c r="F124" s="252"/>
      <c r="G124" s="253">
        <f t="shared" ref="G124:G131" si="0">E124*F124</f>
        <v>0</v>
      </c>
      <c r="H124" s="254">
        <v>0.185</v>
      </c>
      <c r="I124" s="255">
        <f t="shared" ref="I124:I131" si="1">E124*H124</f>
        <v>1.1099999999999999</v>
      </c>
      <c r="J124" s="254">
        <v>0</v>
      </c>
      <c r="K124" s="255">
        <f t="shared" ref="K124:K131" si="2">E124*J124</f>
        <v>0</v>
      </c>
      <c r="O124" s="247">
        <v>2</v>
      </c>
      <c r="AA124" s="220">
        <v>1</v>
      </c>
      <c r="AB124" s="220">
        <v>1</v>
      </c>
      <c r="AC124" s="220">
        <v>1</v>
      </c>
      <c r="AZ124" s="220">
        <v>1</v>
      </c>
      <c r="BA124" s="220">
        <f t="shared" ref="BA124:BA131" si="3">IF(AZ124=1,G124,0)</f>
        <v>0</v>
      </c>
      <c r="BB124" s="220">
        <f t="shared" ref="BB124:BB131" si="4">IF(AZ124=2,G124,0)</f>
        <v>0</v>
      </c>
      <c r="BC124" s="220">
        <f t="shared" ref="BC124:BC131" si="5">IF(AZ124=3,G124,0)</f>
        <v>0</v>
      </c>
      <c r="BD124" s="220">
        <f t="shared" ref="BD124:BD131" si="6">IF(AZ124=4,G124,0)</f>
        <v>0</v>
      </c>
      <c r="BE124" s="220">
        <f t="shared" ref="BE124:BE131" si="7">IF(AZ124=5,G124,0)</f>
        <v>0</v>
      </c>
      <c r="CA124" s="247">
        <v>1</v>
      </c>
      <c r="CB124" s="247">
        <v>1</v>
      </c>
    </row>
    <row r="125" spans="1:80" x14ac:dyDescent="0.2">
      <c r="A125" s="248">
        <v>43</v>
      </c>
      <c r="B125" s="249" t="s">
        <v>260</v>
      </c>
      <c r="C125" s="250" t="s">
        <v>261</v>
      </c>
      <c r="D125" s="251" t="s">
        <v>191</v>
      </c>
      <c r="E125" s="252">
        <v>18</v>
      </c>
      <c r="F125" s="252"/>
      <c r="G125" s="253">
        <f t="shared" si="0"/>
        <v>0</v>
      </c>
      <c r="H125" s="254">
        <v>0.188</v>
      </c>
      <c r="I125" s="255">
        <f t="shared" si="1"/>
        <v>3.3839999999999999</v>
      </c>
      <c r="J125" s="254">
        <v>0</v>
      </c>
      <c r="K125" s="255">
        <f t="shared" si="2"/>
        <v>0</v>
      </c>
      <c r="O125" s="247">
        <v>2</v>
      </c>
      <c r="AA125" s="220">
        <v>1</v>
      </c>
      <c r="AB125" s="220">
        <v>1</v>
      </c>
      <c r="AC125" s="220">
        <v>1</v>
      </c>
      <c r="AZ125" s="220">
        <v>1</v>
      </c>
      <c r="BA125" s="220">
        <f t="shared" si="3"/>
        <v>0</v>
      </c>
      <c r="BB125" s="220">
        <f t="shared" si="4"/>
        <v>0</v>
      </c>
      <c r="BC125" s="220">
        <f t="shared" si="5"/>
        <v>0</v>
      </c>
      <c r="BD125" s="220">
        <f t="shared" si="6"/>
        <v>0</v>
      </c>
      <c r="BE125" s="220">
        <f t="shared" si="7"/>
        <v>0</v>
      </c>
      <c r="CA125" s="247">
        <v>1</v>
      </c>
      <c r="CB125" s="247">
        <v>1</v>
      </c>
    </row>
    <row r="126" spans="1:80" x14ac:dyDescent="0.2">
      <c r="A126" s="248">
        <v>44</v>
      </c>
      <c r="B126" s="249" t="s">
        <v>373</v>
      </c>
      <c r="C126" s="250" t="s">
        <v>374</v>
      </c>
      <c r="D126" s="251" t="s">
        <v>191</v>
      </c>
      <c r="E126" s="252">
        <v>7.5</v>
      </c>
      <c r="F126" s="252"/>
      <c r="G126" s="253">
        <f t="shared" si="0"/>
        <v>0</v>
      </c>
      <c r="H126" s="254">
        <v>0</v>
      </c>
      <c r="I126" s="255">
        <f t="shared" si="1"/>
        <v>0</v>
      </c>
      <c r="J126" s="254">
        <v>0</v>
      </c>
      <c r="K126" s="255">
        <f t="shared" si="2"/>
        <v>0</v>
      </c>
      <c r="O126" s="247">
        <v>2</v>
      </c>
      <c r="AA126" s="220">
        <v>1</v>
      </c>
      <c r="AB126" s="220">
        <v>1</v>
      </c>
      <c r="AC126" s="220">
        <v>1</v>
      </c>
      <c r="AZ126" s="220">
        <v>1</v>
      </c>
      <c r="BA126" s="220">
        <f t="shared" si="3"/>
        <v>0</v>
      </c>
      <c r="BB126" s="220">
        <f t="shared" si="4"/>
        <v>0</v>
      </c>
      <c r="BC126" s="220">
        <f t="shared" si="5"/>
        <v>0</v>
      </c>
      <c r="BD126" s="220">
        <f t="shared" si="6"/>
        <v>0</v>
      </c>
      <c r="BE126" s="220">
        <f t="shared" si="7"/>
        <v>0</v>
      </c>
      <c r="CA126" s="247">
        <v>1</v>
      </c>
      <c r="CB126" s="247">
        <v>1</v>
      </c>
    </row>
    <row r="127" spans="1:80" x14ac:dyDescent="0.2">
      <c r="A127" s="248">
        <v>45</v>
      </c>
      <c r="B127" s="249" t="s">
        <v>308</v>
      </c>
      <c r="C127" s="250" t="s">
        <v>309</v>
      </c>
      <c r="D127" s="251" t="s">
        <v>191</v>
      </c>
      <c r="E127" s="252">
        <v>7.5</v>
      </c>
      <c r="F127" s="252"/>
      <c r="G127" s="253">
        <f t="shared" si="0"/>
        <v>0</v>
      </c>
      <c r="H127" s="254">
        <v>0</v>
      </c>
      <c r="I127" s="255">
        <f t="shared" si="1"/>
        <v>0</v>
      </c>
      <c r="J127" s="254">
        <v>0</v>
      </c>
      <c r="K127" s="255">
        <f t="shared" si="2"/>
        <v>0</v>
      </c>
      <c r="O127" s="247">
        <v>2</v>
      </c>
      <c r="AA127" s="220">
        <v>1</v>
      </c>
      <c r="AB127" s="220">
        <v>1</v>
      </c>
      <c r="AC127" s="220">
        <v>1</v>
      </c>
      <c r="AZ127" s="220">
        <v>1</v>
      </c>
      <c r="BA127" s="220">
        <f t="shared" si="3"/>
        <v>0</v>
      </c>
      <c r="BB127" s="220">
        <f t="shared" si="4"/>
        <v>0</v>
      </c>
      <c r="BC127" s="220">
        <f t="shared" si="5"/>
        <v>0</v>
      </c>
      <c r="BD127" s="220">
        <f t="shared" si="6"/>
        <v>0</v>
      </c>
      <c r="BE127" s="220">
        <f t="shared" si="7"/>
        <v>0</v>
      </c>
      <c r="CA127" s="247">
        <v>1</v>
      </c>
      <c r="CB127" s="247">
        <v>1</v>
      </c>
    </row>
    <row r="128" spans="1:80" x14ac:dyDescent="0.2">
      <c r="A128" s="248">
        <v>46</v>
      </c>
      <c r="B128" s="249" t="s">
        <v>376</v>
      </c>
      <c r="C128" s="250" t="s">
        <v>377</v>
      </c>
      <c r="D128" s="251" t="s">
        <v>191</v>
      </c>
      <c r="E128" s="252">
        <v>7.5</v>
      </c>
      <c r="F128" s="252"/>
      <c r="G128" s="253">
        <f t="shared" si="0"/>
        <v>0</v>
      </c>
      <c r="H128" s="254">
        <v>0</v>
      </c>
      <c r="I128" s="255">
        <f t="shared" si="1"/>
        <v>0</v>
      </c>
      <c r="J128" s="254">
        <v>0</v>
      </c>
      <c r="K128" s="255">
        <f t="shared" si="2"/>
        <v>0</v>
      </c>
      <c r="O128" s="247">
        <v>2</v>
      </c>
      <c r="AA128" s="220">
        <v>1</v>
      </c>
      <c r="AB128" s="220">
        <v>1</v>
      </c>
      <c r="AC128" s="220">
        <v>1</v>
      </c>
      <c r="AZ128" s="220">
        <v>1</v>
      </c>
      <c r="BA128" s="220">
        <f t="shared" si="3"/>
        <v>0</v>
      </c>
      <c r="BB128" s="220">
        <f t="shared" si="4"/>
        <v>0</v>
      </c>
      <c r="BC128" s="220">
        <f t="shared" si="5"/>
        <v>0</v>
      </c>
      <c r="BD128" s="220">
        <f t="shared" si="6"/>
        <v>0</v>
      </c>
      <c r="BE128" s="220">
        <f t="shared" si="7"/>
        <v>0</v>
      </c>
      <c r="CA128" s="247">
        <v>1</v>
      </c>
      <c r="CB128" s="247">
        <v>1</v>
      </c>
    </row>
    <row r="129" spans="1:80" x14ac:dyDescent="0.2">
      <c r="A129" s="248">
        <v>47</v>
      </c>
      <c r="B129" s="249" t="s">
        <v>262</v>
      </c>
      <c r="C129" s="250" t="s">
        <v>375</v>
      </c>
      <c r="D129" s="251" t="s">
        <v>207</v>
      </c>
      <c r="E129" s="252">
        <v>18</v>
      </c>
      <c r="F129" s="252"/>
      <c r="G129" s="253">
        <f t="shared" si="0"/>
        <v>0</v>
      </c>
      <c r="H129" s="254">
        <v>4.5999999999999999E-2</v>
      </c>
      <c r="I129" s="255">
        <f t="shared" si="1"/>
        <v>0.82799999999999996</v>
      </c>
      <c r="J129" s="254"/>
      <c r="K129" s="255">
        <f t="shared" si="2"/>
        <v>0</v>
      </c>
      <c r="O129" s="247">
        <v>2</v>
      </c>
      <c r="AA129" s="220">
        <v>3</v>
      </c>
      <c r="AB129" s="220">
        <v>1</v>
      </c>
      <c r="AC129" s="220">
        <v>59217420</v>
      </c>
      <c r="AZ129" s="220">
        <v>1</v>
      </c>
      <c r="BA129" s="220">
        <f t="shared" si="3"/>
        <v>0</v>
      </c>
      <c r="BB129" s="220">
        <f t="shared" si="4"/>
        <v>0</v>
      </c>
      <c r="BC129" s="220">
        <f t="shared" si="5"/>
        <v>0</v>
      </c>
      <c r="BD129" s="220">
        <f t="shared" si="6"/>
        <v>0</v>
      </c>
      <c r="BE129" s="220">
        <f t="shared" si="7"/>
        <v>0</v>
      </c>
      <c r="CA129" s="247">
        <v>3</v>
      </c>
      <c r="CB129" s="247">
        <v>1</v>
      </c>
    </row>
    <row r="130" spans="1:80" x14ac:dyDescent="0.2">
      <c r="A130" s="248">
        <v>48</v>
      </c>
      <c r="B130" s="249" t="s">
        <v>315</v>
      </c>
      <c r="C130" s="250" t="s">
        <v>316</v>
      </c>
      <c r="D130" s="251" t="s">
        <v>207</v>
      </c>
      <c r="E130" s="252">
        <v>4</v>
      </c>
      <c r="F130" s="252"/>
      <c r="G130" s="253">
        <f t="shared" si="0"/>
        <v>0</v>
      </c>
      <c r="H130" s="254">
        <v>5.1999999999999998E-2</v>
      </c>
      <c r="I130" s="255">
        <f t="shared" si="1"/>
        <v>0.20799999999999999</v>
      </c>
      <c r="J130" s="254"/>
      <c r="K130" s="255">
        <f t="shared" si="2"/>
        <v>0</v>
      </c>
      <c r="O130" s="247">
        <v>2</v>
      </c>
      <c r="AA130" s="220">
        <v>3</v>
      </c>
      <c r="AB130" s="220">
        <v>1</v>
      </c>
      <c r="AC130" s="220">
        <v>59217490</v>
      </c>
      <c r="AZ130" s="220">
        <v>1</v>
      </c>
      <c r="BA130" s="220">
        <f t="shared" si="3"/>
        <v>0</v>
      </c>
      <c r="BB130" s="220">
        <f t="shared" si="4"/>
        <v>0</v>
      </c>
      <c r="BC130" s="220">
        <f t="shared" si="5"/>
        <v>0</v>
      </c>
      <c r="BD130" s="220">
        <f t="shared" si="6"/>
        <v>0</v>
      </c>
      <c r="BE130" s="220">
        <f t="shared" si="7"/>
        <v>0</v>
      </c>
      <c r="CA130" s="247">
        <v>3</v>
      </c>
      <c r="CB130" s="247">
        <v>1</v>
      </c>
    </row>
    <row r="131" spans="1:80" x14ac:dyDescent="0.2">
      <c r="A131" s="248">
        <v>49</v>
      </c>
      <c r="B131" s="249" t="s">
        <v>317</v>
      </c>
      <c r="C131" s="250" t="s">
        <v>318</v>
      </c>
      <c r="D131" s="251" t="s">
        <v>207</v>
      </c>
      <c r="E131" s="252">
        <v>2</v>
      </c>
      <c r="F131" s="252"/>
      <c r="G131" s="253">
        <f t="shared" si="0"/>
        <v>0</v>
      </c>
      <c r="H131" s="254">
        <v>6.9000000000000006E-2</v>
      </c>
      <c r="I131" s="255">
        <f t="shared" si="1"/>
        <v>0.13800000000000001</v>
      </c>
      <c r="J131" s="254"/>
      <c r="K131" s="255">
        <f t="shared" si="2"/>
        <v>0</v>
      </c>
      <c r="O131" s="247">
        <v>2</v>
      </c>
      <c r="AA131" s="220">
        <v>3</v>
      </c>
      <c r="AB131" s="220">
        <v>1</v>
      </c>
      <c r="AC131" s="220">
        <v>59217491</v>
      </c>
      <c r="AZ131" s="220">
        <v>1</v>
      </c>
      <c r="BA131" s="220">
        <f t="shared" si="3"/>
        <v>0</v>
      </c>
      <c r="BB131" s="220">
        <f t="shared" si="4"/>
        <v>0</v>
      </c>
      <c r="BC131" s="220">
        <f t="shared" si="5"/>
        <v>0</v>
      </c>
      <c r="BD131" s="220">
        <f t="shared" si="6"/>
        <v>0</v>
      </c>
      <c r="BE131" s="220">
        <f t="shared" si="7"/>
        <v>0</v>
      </c>
      <c r="CA131" s="247">
        <v>3</v>
      </c>
      <c r="CB131" s="247">
        <v>1</v>
      </c>
    </row>
    <row r="132" spans="1:80" x14ac:dyDescent="0.2">
      <c r="A132" s="266"/>
      <c r="B132" s="267" t="s">
        <v>100</v>
      </c>
      <c r="C132" s="268" t="s">
        <v>258</v>
      </c>
      <c r="D132" s="269"/>
      <c r="E132" s="270"/>
      <c r="F132" s="271"/>
      <c r="G132" s="272">
        <f>SUM(G123:G131)</f>
        <v>0</v>
      </c>
      <c r="H132" s="273"/>
      <c r="I132" s="274">
        <f>SUM(I123:I131)</f>
        <v>5.6680000000000001</v>
      </c>
      <c r="J132" s="273"/>
      <c r="K132" s="274">
        <f>SUM(K123:K131)</f>
        <v>0</v>
      </c>
      <c r="O132" s="247">
        <v>4</v>
      </c>
      <c r="BA132" s="275">
        <f>SUM(BA123:BA131)</f>
        <v>0</v>
      </c>
      <c r="BB132" s="275">
        <f>SUM(BB123:BB131)</f>
        <v>0</v>
      </c>
      <c r="BC132" s="275">
        <f>SUM(BC123:BC131)</f>
        <v>0</v>
      </c>
      <c r="BD132" s="275">
        <f>SUM(BD123:BD131)</f>
        <v>0</v>
      </c>
      <c r="BE132" s="275">
        <f>SUM(BE123:BE131)</f>
        <v>0</v>
      </c>
    </row>
    <row r="133" spans="1:80" x14ac:dyDescent="0.2">
      <c r="A133" s="237" t="s">
        <v>96</v>
      </c>
      <c r="B133" s="238" t="s">
        <v>263</v>
      </c>
      <c r="C133" s="239" t="s">
        <v>264</v>
      </c>
      <c r="D133" s="240"/>
      <c r="E133" s="241"/>
      <c r="F133" s="241"/>
      <c r="G133" s="242"/>
      <c r="H133" s="243"/>
      <c r="I133" s="244"/>
      <c r="J133" s="245"/>
      <c r="K133" s="246"/>
      <c r="O133" s="247">
        <v>1</v>
      </c>
    </row>
    <row r="134" spans="1:80" x14ac:dyDescent="0.2">
      <c r="A134" s="248">
        <v>50</v>
      </c>
      <c r="B134" s="249" t="s">
        <v>266</v>
      </c>
      <c r="C134" s="250" t="s">
        <v>267</v>
      </c>
      <c r="D134" s="251" t="s">
        <v>481</v>
      </c>
      <c r="E134" s="252">
        <v>1</v>
      </c>
      <c r="F134" s="252"/>
      <c r="G134" s="253">
        <f>E134*F134</f>
        <v>0</v>
      </c>
      <c r="H134" s="254"/>
      <c r="I134" s="255">
        <f>E134*H134</f>
        <v>0</v>
      </c>
      <c r="J134" s="254"/>
      <c r="K134" s="255">
        <f>E134*J134</f>
        <v>0</v>
      </c>
      <c r="O134" s="247">
        <v>2</v>
      </c>
      <c r="AA134" s="220">
        <v>6</v>
      </c>
      <c r="AB134" s="220">
        <v>1</v>
      </c>
      <c r="AC134" s="220">
        <v>171156610600</v>
      </c>
      <c r="AZ134" s="220">
        <v>1</v>
      </c>
      <c r="BA134" s="220">
        <f>IF(AZ134=1,G134,0)</f>
        <v>0</v>
      </c>
      <c r="BB134" s="220">
        <f>IF(AZ134=2,G134,0)</f>
        <v>0</v>
      </c>
      <c r="BC134" s="220">
        <f>IF(AZ134=3,G134,0)</f>
        <v>0</v>
      </c>
      <c r="BD134" s="220">
        <f>IF(AZ134=4,G134,0)</f>
        <v>0</v>
      </c>
      <c r="BE134" s="220">
        <f>IF(AZ134=5,G134,0)</f>
        <v>0</v>
      </c>
      <c r="CA134" s="247">
        <v>6</v>
      </c>
      <c r="CB134" s="247">
        <v>1</v>
      </c>
    </row>
    <row r="135" spans="1:80" x14ac:dyDescent="0.2">
      <c r="A135" s="256"/>
      <c r="B135" s="257"/>
      <c r="C135" s="339"/>
      <c r="D135" s="340"/>
      <c r="E135" s="340"/>
      <c r="F135" s="340"/>
      <c r="G135" s="341"/>
      <c r="I135" s="258"/>
      <c r="K135" s="258"/>
      <c r="L135" s="259"/>
      <c r="O135" s="247">
        <v>3</v>
      </c>
    </row>
    <row r="136" spans="1:80" x14ac:dyDescent="0.2">
      <c r="A136" s="266"/>
      <c r="B136" s="267" t="s">
        <v>100</v>
      </c>
      <c r="C136" s="268" t="s">
        <v>265</v>
      </c>
      <c r="D136" s="269"/>
      <c r="E136" s="270"/>
      <c r="F136" s="271"/>
      <c r="G136" s="272">
        <f>SUM(G133:G135)</f>
        <v>0</v>
      </c>
      <c r="H136" s="273"/>
      <c r="I136" s="274">
        <f>SUM(I133:I135)</f>
        <v>0</v>
      </c>
      <c r="J136" s="273"/>
      <c r="K136" s="274">
        <f>SUM(K133:K135)</f>
        <v>0</v>
      </c>
      <c r="O136" s="247">
        <v>4</v>
      </c>
      <c r="BA136" s="275">
        <f>SUM(BA133:BA135)</f>
        <v>0</v>
      </c>
      <c r="BB136" s="275">
        <f>SUM(BB133:BB135)</f>
        <v>0</v>
      </c>
      <c r="BC136" s="275">
        <f>SUM(BC133:BC135)</f>
        <v>0</v>
      </c>
      <c r="BD136" s="275">
        <f>SUM(BD133:BD135)</f>
        <v>0</v>
      </c>
      <c r="BE136" s="275">
        <f>SUM(BE133:BE135)</f>
        <v>0</v>
      </c>
    </row>
    <row r="137" spans="1:80" x14ac:dyDescent="0.2">
      <c r="A137" s="237" t="s">
        <v>96</v>
      </c>
      <c r="B137" s="238" t="s">
        <v>331</v>
      </c>
      <c r="C137" s="239" t="s">
        <v>332</v>
      </c>
      <c r="D137" s="240"/>
      <c r="E137" s="241"/>
      <c r="F137" s="241"/>
      <c r="G137" s="242"/>
      <c r="H137" s="243"/>
      <c r="I137" s="244"/>
      <c r="J137" s="245"/>
      <c r="K137" s="246"/>
      <c r="O137" s="247">
        <v>1</v>
      </c>
    </row>
    <row r="138" spans="1:80" ht="22.5" x14ac:dyDescent="0.2">
      <c r="A138" s="248">
        <v>51</v>
      </c>
      <c r="B138" s="249" t="s">
        <v>334</v>
      </c>
      <c r="C138" s="250" t="s">
        <v>335</v>
      </c>
      <c r="D138" s="251" t="s">
        <v>156</v>
      </c>
      <c r="E138" s="252">
        <v>2.625</v>
      </c>
      <c r="F138" s="252"/>
      <c r="G138" s="253">
        <f>E138*F138</f>
        <v>0</v>
      </c>
      <c r="H138" s="254">
        <v>0</v>
      </c>
      <c r="I138" s="255">
        <f>E138*H138</f>
        <v>0</v>
      </c>
      <c r="J138" s="254">
        <v>0</v>
      </c>
      <c r="K138" s="255">
        <f>E138*J138</f>
        <v>0</v>
      </c>
      <c r="O138" s="247">
        <v>2</v>
      </c>
      <c r="AA138" s="220">
        <v>1</v>
      </c>
      <c r="AB138" s="220">
        <v>1</v>
      </c>
      <c r="AC138" s="220">
        <v>1</v>
      </c>
      <c r="AZ138" s="220">
        <v>1</v>
      </c>
      <c r="BA138" s="220">
        <f>IF(AZ138=1,G138,0)</f>
        <v>0</v>
      </c>
      <c r="BB138" s="220">
        <f>IF(AZ138=2,G138,0)</f>
        <v>0</v>
      </c>
      <c r="BC138" s="220">
        <f>IF(AZ138=3,G138,0)</f>
        <v>0</v>
      </c>
      <c r="BD138" s="220">
        <f>IF(AZ138=4,G138,0)</f>
        <v>0</v>
      </c>
      <c r="BE138" s="220">
        <f>IF(AZ138=5,G138,0)</f>
        <v>0</v>
      </c>
      <c r="CA138" s="247">
        <v>1</v>
      </c>
      <c r="CB138" s="247">
        <v>1</v>
      </c>
    </row>
    <row r="139" spans="1:80" x14ac:dyDescent="0.2">
      <c r="A139" s="256"/>
      <c r="B139" s="260"/>
      <c r="C139" s="348" t="s">
        <v>440</v>
      </c>
      <c r="D139" s="349"/>
      <c r="E139" s="261">
        <v>2.625</v>
      </c>
      <c r="F139" s="262"/>
      <c r="G139" s="263"/>
      <c r="H139" s="264"/>
      <c r="I139" s="258"/>
      <c r="J139" s="265"/>
      <c r="K139" s="258"/>
      <c r="M139" s="259" t="s">
        <v>440</v>
      </c>
      <c r="O139" s="247"/>
    </row>
    <row r="140" spans="1:80" x14ac:dyDescent="0.2">
      <c r="A140" s="266"/>
      <c r="B140" s="267" t="s">
        <v>100</v>
      </c>
      <c r="C140" s="268" t="s">
        <v>333</v>
      </c>
      <c r="D140" s="269"/>
      <c r="E140" s="270"/>
      <c r="F140" s="271"/>
      <c r="G140" s="272">
        <f>SUM(G137:G139)</f>
        <v>0</v>
      </c>
      <c r="H140" s="273"/>
      <c r="I140" s="274">
        <f>SUM(I137:I139)</f>
        <v>0</v>
      </c>
      <c r="J140" s="273"/>
      <c r="K140" s="274">
        <f>SUM(K137:K139)</f>
        <v>0</v>
      </c>
      <c r="O140" s="247">
        <v>4</v>
      </c>
      <c r="BA140" s="275">
        <f>SUM(BA137:BA139)</f>
        <v>0</v>
      </c>
      <c r="BB140" s="275">
        <f>SUM(BB137:BB139)</f>
        <v>0</v>
      </c>
      <c r="BC140" s="275">
        <f>SUM(BC137:BC139)</f>
        <v>0</v>
      </c>
      <c r="BD140" s="275">
        <f>SUM(BD137:BD139)</f>
        <v>0</v>
      </c>
      <c r="BE140" s="275">
        <f>SUM(BE137:BE139)</f>
        <v>0</v>
      </c>
    </row>
    <row r="141" spans="1:80" x14ac:dyDescent="0.2">
      <c r="A141" s="237" t="s">
        <v>96</v>
      </c>
      <c r="B141" s="238" t="s">
        <v>268</v>
      </c>
      <c r="C141" s="239" t="s">
        <v>269</v>
      </c>
      <c r="D141" s="240"/>
      <c r="E141" s="241"/>
      <c r="F141" s="241"/>
      <c r="G141" s="242"/>
      <c r="H141" s="243"/>
      <c r="I141" s="244"/>
      <c r="J141" s="245"/>
      <c r="K141" s="246"/>
      <c r="O141" s="247">
        <v>1</v>
      </c>
    </row>
    <row r="142" spans="1:80" x14ac:dyDescent="0.2">
      <c r="A142" s="248">
        <v>52</v>
      </c>
      <c r="B142" s="249" t="s">
        <v>271</v>
      </c>
      <c r="C142" s="250" t="s">
        <v>272</v>
      </c>
      <c r="D142" s="251" t="s">
        <v>224</v>
      </c>
      <c r="E142" s="252">
        <v>57.94</v>
      </c>
      <c r="F142" s="252"/>
      <c r="G142" s="253">
        <f>E142*F142</f>
        <v>0</v>
      </c>
      <c r="H142" s="254">
        <v>0</v>
      </c>
      <c r="I142" s="255">
        <f>E142*H142</f>
        <v>0</v>
      </c>
      <c r="J142" s="254"/>
      <c r="K142" s="255">
        <f>E142*J142</f>
        <v>0</v>
      </c>
      <c r="O142" s="247">
        <v>2</v>
      </c>
      <c r="AA142" s="220">
        <v>7</v>
      </c>
      <c r="AB142" s="220">
        <v>1</v>
      </c>
      <c r="AC142" s="220">
        <v>2</v>
      </c>
      <c r="AZ142" s="220">
        <v>1</v>
      </c>
      <c r="BA142" s="220">
        <f>IF(AZ142=1,G142,0)</f>
        <v>0</v>
      </c>
      <c r="BB142" s="220">
        <f>IF(AZ142=2,G142,0)</f>
        <v>0</v>
      </c>
      <c r="BC142" s="220">
        <f>IF(AZ142=3,G142,0)</f>
        <v>0</v>
      </c>
      <c r="BD142" s="220">
        <f>IF(AZ142=4,G142,0)</f>
        <v>0</v>
      </c>
      <c r="BE142" s="220">
        <f>IF(AZ142=5,G142,0)</f>
        <v>0</v>
      </c>
      <c r="CA142" s="247">
        <v>7</v>
      </c>
      <c r="CB142" s="247">
        <v>1</v>
      </c>
    </row>
    <row r="143" spans="1:80" x14ac:dyDescent="0.2">
      <c r="A143" s="266"/>
      <c r="B143" s="267" t="s">
        <v>100</v>
      </c>
      <c r="C143" s="268" t="s">
        <v>270</v>
      </c>
      <c r="D143" s="269"/>
      <c r="E143" s="270"/>
      <c r="F143" s="271"/>
      <c r="G143" s="272">
        <f>SUM(G141:G142)</f>
        <v>0</v>
      </c>
      <c r="H143" s="273"/>
      <c r="I143" s="274">
        <f>SUM(I141:I142)</f>
        <v>0</v>
      </c>
      <c r="J143" s="273"/>
      <c r="K143" s="274">
        <f>SUM(K141:K142)</f>
        <v>0</v>
      </c>
      <c r="O143" s="247">
        <v>4</v>
      </c>
      <c r="BA143" s="275">
        <f>SUM(BA141:BA142)</f>
        <v>0</v>
      </c>
      <c r="BB143" s="275">
        <f>SUM(BB141:BB142)</f>
        <v>0</v>
      </c>
      <c r="BC143" s="275">
        <f>SUM(BC141:BC142)</f>
        <v>0</v>
      </c>
      <c r="BD143" s="275">
        <f>SUM(BD141:BD142)</f>
        <v>0</v>
      </c>
      <c r="BE143" s="275">
        <f>SUM(BE141:BE142)</f>
        <v>0</v>
      </c>
    </row>
    <row r="144" spans="1:80" x14ac:dyDescent="0.2">
      <c r="A144" s="237" t="s">
        <v>96</v>
      </c>
      <c r="B144" s="238" t="s">
        <v>273</v>
      </c>
      <c r="C144" s="239" t="s">
        <v>274</v>
      </c>
      <c r="D144" s="240"/>
      <c r="E144" s="241"/>
      <c r="F144" s="241"/>
      <c r="G144" s="242"/>
      <c r="H144" s="243"/>
      <c r="I144" s="244"/>
      <c r="J144" s="245"/>
      <c r="K144" s="246"/>
      <c r="O144" s="247">
        <v>1</v>
      </c>
    </row>
    <row r="145" spans="1:80" ht="22.5" x14ac:dyDescent="0.2">
      <c r="A145" s="248">
        <v>53</v>
      </c>
      <c r="B145" s="249" t="s">
        <v>276</v>
      </c>
      <c r="C145" s="250" t="s">
        <v>482</v>
      </c>
      <c r="D145" s="251" t="s">
        <v>99</v>
      </c>
      <c r="E145" s="252">
        <v>1</v>
      </c>
      <c r="F145" s="252"/>
      <c r="G145" s="253">
        <f>E145*F145</f>
        <v>0</v>
      </c>
      <c r="H145" s="254">
        <v>2.0000000000000001E-4</v>
      </c>
      <c r="I145" s="255">
        <f>E145*H145</f>
        <v>2.0000000000000001E-4</v>
      </c>
      <c r="J145" s="254">
        <v>0</v>
      </c>
      <c r="K145" s="255">
        <f>E145*J145</f>
        <v>0</v>
      </c>
      <c r="O145" s="247">
        <v>2</v>
      </c>
      <c r="AA145" s="220">
        <v>1</v>
      </c>
      <c r="AB145" s="220">
        <v>7</v>
      </c>
      <c r="AC145" s="220">
        <v>7</v>
      </c>
      <c r="AZ145" s="220">
        <v>2</v>
      </c>
      <c r="BA145" s="220">
        <f>IF(AZ145=1,G145,0)</f>
        <v>0</v>
      </c>
      <c r="BB145" s="220">
        <f>IF(AZ145=2,G145,0)</f>
        <v>0</v>
      </c>
      <c r="BC145" s="220">
        <f>IF(AZ145=3,G145,0)</f>
        <v>0</v>
      </c>
      <c r="BD145" s="220">
        <f>IF(AZ145=4,G145,0)</f>
        <v>0</v>
      </c>
      <c r="BE145" s="220">
        <f>IF(AZ145=5,G145,0)</f>
        <v>0</v>
      </c>
      <c r="CA145" s="247">
        <v>1</v>
      </c>
      <c r="CB145" s="247">
        <v>7</v>
      </c>
    </row>
    <row r="146" spans="1:80" ht="22.5" x14ac:dyDescent="0.2">
      <c r="A146" s="248">
        <v>54</v>
      </c>
      <c r="B146" s="249" t="s">
        <v>277</v>
      </c>
      <c r="C146" s="250" t="s">
        <v>483</v>
      </c>
      <c r="D146" s="251" t="s">
        <v>99</v>
      </c>
      <c r="E146" s="252">
        <v>1</v>
      </c>
      <c r="F146" s="252"/>
      <c r="G146" s="253">
        <f>E146*F146</f>
        <v>0</v>
      </c>
      <c r="H146" s="254">
        <v>2.0000000000000001E-4</v>
      </c>
      <c r="I146" s="255">
        <f>E146*H146</f>
        <v>2.0000000000000001E-4</v>
      </c>
      <c r="J146" s="254">
        <v>0</v>
      </c>
      <c r="K146" s="255">
        <f>E146*J146</f>
        <v>0</v>
      </c>
      <c r="O146" s="247">
        <v>2</v>
      </c>
      <c r="AA146" s="220">
        <v>1</v>
      </c>
      <c r="AB146" s="220">
        <v>7</v>
      </c>
      <c r="AC146" s="220">
        <v>7</v>
      </c>
      <c r="AZ146" s="220">
        <v>2</v>
      </c>
      <c r="BA146" s="220">
        <f>IF(AZ146=1,G146,0)</f>
        <v>0</v>
      </c>
      <c r="BB146" s="220">
        <f>IF(AZ146=2,G146,0)</f>
        <v>0</v>
      </c>
      <c r="BC146" s="220">
        <f>IF(AZ146=3,G146,0)</f>
        <v>0</v>
      </c>
      <c r="BD146" s="220">
        <f>IF(AZ146=4,G146,0)</f>
        <v>0</v>
      </c>
      <c r="BE146" s="220">
        <f>IF(AZ146=5,G146,0)</f>
        <v>0</v>
      </c>
      <c r="CA146" s="247">
        <v>1</v>
      </c>
      <c r="CB146" s="247">
        <v>7</v>
      </c>
    </row>
    <row r="147" spans="1:80" x14ac:dyDescent="0.2">
      <c r="A147" s="266"/>
      <c r="B147" s="267" t="s">
        <v>100</v>
      </c>
      <c r="C147" s="268" t="s">
        <v>275</v>
      </c>
      <c r="D147" s="269"/>
      <c r="E147" s="270"/>
      <c r="F147" s="271"/>
      <c r="G147" s="272">
        <f>SUM(G144:G146)</f>
        <v>0</v>
      </c>
      <c r="H147" s="273"/>
      <c r="I147" s="274">
        <f>SUM(I144:I146)</f>
        <v>4.0000000000000002E-4</v>
      </c>
      <c r="J147" s="273"/>
      <c r="K147" s="274">
        <f>SUM(K144:K146)</f>
        <v>0</v>
      </c>
      <c r="O147" s="247">
        <v>4</v>
      </c>
      <c r="BA147" s="275">
        <f>SUM(BA144:BA146)</f>
        <v>0</v>
      </c>
      <c r="BB147" s="275">
        <f>SUM(BB144:BB146)</f>
        <v>0</v>
      </c>
      <c r="BC147" s="275">
        <f>SUM(BC144:BC146)</f>
        <v>0</v>
      </c>
      <c r="BD147" s="275">
        <f>SUM(BD144:BD146)</f>
        <v>0</v>
      </c>
      <c r="BE147" s="275">
        <f>SUM(BE144:BE146)</f>
        <v>0</v>
      </c>
    </row>
    <row r="148" spans="1:80" x14ac:dyDescent="0.2">
      <c r="A148" s="237" t="s">
        <v>96</v>
      </c>
      <c r="B148" s="238" t="s">
        <v>319</v>
      </c>
      <c r="C148" s="239" t="s">
        <v>320</v>
      </c>
      <c r="D148" s="240"/>
      <c r="E148" s="241"/>
      <c r="F148" s="241"/>
      <c r="G148" s="242"/>
      <c r="H148" s="243"/>
      <c r="I148" s="244"/>
      <c r="J148" s="245"/>
      <c r="K148" s="246"/>
      <c r="O148" s="247">
        <v>1</v>
      </c>
    </row>
    <row r="149" spans="1:80" x14ac:dyDescent="0.2">
      <c r="A149" s="248">
        <v>55</v>
      </c>
      <c r="B149" s="249" t="s">
        <v>322</v>
      </c>
      <c r="C149" s="250" t="s">
        <v>323</v>
      </c>
      <c r="D149" s="251" t="s">
        <v>324</v>
      </c>
      <c r="E149" s="252">
        <v>1</v>
      </c>
      <c r="F149" s="252"/>
      <c r="G149" s="253">
        <f>E149*F149</f>
        <v>0</v>
      </c>
      <c r="H149" s="254">
        <v>0</v>
      </c>
      <c r="I149" s="255">
        <f>E149*H149</f>
        <v>0</v>
      </c>
      <c r="J149" s="254">
        <v>0</v>
      </c>
      <c r="K149" s="255">
        <f>E149*J149</f>
        <v>0</v>
      </c>
      <c r="O149" s="247">
        <v>2</v>
      </c>
      <c r="AA149" s="220">
        <v>1</v>
      </c>
      <c r="AB149" s="220">
        <v>9</v>
      </c>
      <c r="AC149" s="220">
        <v>9</v>
      </c>
      <c r="AZ149" s="220">
        <v>4</v>
      </c>
      <c r="BA149" s="220">
        <f>IF(AZ149=1,G149,0)</f>
        <v>0</v>
      </c>
      <c r="BB149" s="220">
        <f>IF(AZ149=2,G149,0)</f>
        <v>0</v>
      </c>
      <c r="BC149" s="220">
        <f>IF(AZ149=3,G149,0)</f>
        <v>0</v>
      </c>
      <c r="BD149" s="220">
        <f>IF(AZ149=4,G149,0)</f>
        <v>0</v>
      </c>
      <c r="BE149" s="220">
        <f>IF(AZ149=5,G149,0)</f>
        <v>0</v>
      </c>
      <c r="CA149" s="247">
        <v>1</v>
      </c>
      <c r="CB149" s="247">
        <v>9</v>
      </c>
    </row>
    <row r="150" spans="1:80" x14ac:dyDescent="0.2">
      <c r="A150" s="256"/>
      <c r="B150" s="257"/>
      <c r="C150" s="339" t="s">
        <v>508</v>
      </c>
      <c r="D150" s="340"/>
      <c r="E150" s="340"/>
      <c r="F150" s="340"/>
      <c r="G150" s="341"/>
      <c r="I150" s="258"/>
      <c r="K150" s="258"/>
      <c r="L150" s="259" t="s">
        <v>441</v>
      </c>
      <c r="O150" s="247">
        <v>3</v>
      </c>
    </row>
    <row r="151" spans="1:80" x14ac:dyDescent="0.2">
      <c r="A151" s="266"/>
      <c r="B151" s="267" t="s">
        <v>100</v>
      </c>
      <c r="C151" s="268" t="s">
        <v>321</v>
      </c>
      <c r="D151" s="269"/>
      <c r="E151" s="270"/>
      <c r="F151" s="271"/>
      <c r="G151" s="272">
        <f>SUM(G148:G150)</f>
        <v>0</v>
      </c>
      <c r="H151" s="273"/>
      <c r="I151" s="274">
        <f>SUM(I148:I150)</f>
        <v>0</v>
      </c>
      <c r="J151" s="273"/>
      <c r="K151" s="274">
        <f>SUM(K148:K150)</f>
        <v>0</v>
      </c>
      <c r="O151" s="247">
        <v>4</v>
      </c>
      <c r="BA151" s="275">
        <f>SUM(BA148:BA150)</f>
        <v>0</v>
      </c>
      <c r="BB151" s="275">
        <f>SUM(BB148:BB150)</f>
        <v>0</v>
      </c>
      <c r="BC151" s="275">
        <f>SUM(BC148:BC150)</f>
        <v>0</v>
      </c>
      <c r="BD151" s="275">
        <f>SUM(BD148:BD150)</f>
        <v>0</v>
      </c>
      <c r="BE151" s="275">
        <f>SUM(BE148:BE150)</f>
        <v>0</v>
      </c>
    </row>
    <row r="152" spans="1:80" x14ac:dyDescent="0.2">
      <c r="A152" s="237" t="s">
        <v>96</v>
      </c>
      <c r="B152" s="238" t="s">
        <v>278</v>
      </c>
      <c r="C152" s="239" t="s">
        <v>279</v>
      </c>
      <c r="D152" s="240"/>
      <c r="E152" s="241"/>
      <c r="F152" s="241"/>
      <c r="G152" s="242"/>
      <c r="H152" s="243"/>
      <c r="I152" s="244"/>
      <c r="J152" s="245"/>
      <c r="K152" s="246"/>
      <c r="O152" s="247">
        <v>1</v>
      </c>
    </row>
    <row r="153" spans="1:80" x14ac:dyDescent="0.2">
      <c r="A153" s="248">
        <v>56</v>
      </c>
      <c r="B153" s="249" t="s">
        <v>281</v>
      </c>
      <c r="C153" s="250" t="s">
        <v>328</v>
      </c>
      <c r="D153" s="251" t="s">
        <v>224</v>
      </c>
      <c r="E153" s="252">
        <v>11.69</v>
      </c>
      <c r="F153" s="252"/>
      <c r="G153" s="253">
        <f>E153*F153</f>
        <v>0</v>
      </c>
      <c r="H153" s="254">
        <v>0</v>
      </c>
      <c r="I153" s="255">
        <f>E153*H153</f>
        <v>0</v>
      </c>
      <c r="J153" s="254"/>
      <c r="K153" s="255">
        <f>E153*J153</f>
        <v>0</v>
      </c>
      <c r="O153" s="247">
        <v>2</v>
      </c>
      <c r="AA153" s="220">
        <v>8</v>
      </c>
      <c r="AB153" s="220">
        <v>0</v>
      </c>
      <c r="AC153" s="220">
        <v>3</v>
      </c>
      <c r="AZ153" s="220">
        <v>1</v>
      </c>
      <c r="BA153" s="220">
        <f>IF(AZ153=1,G153,0)</f>
        <v>0</v>
      </c>
      <c r="BB153" s="220">
        <f>IF(AZ153=2,G153,0)</f>
        <v>0</v>
      </c>
      <c r="BC153" s="220">
        <f>IF(AZ153=3,G153,0)</f>
        <v>0</v>
      </c>
      <c r="BD153" s="220">
        <f>IF(AZ153=4,G153,0)</f>
        <v>0</v>
      </c>
      <c r="BE153" s="220">
        <f>IF(AZ153=5,G153,0)</f>
        <v>0</v>
      </c>
      <c r="CA153" s="247">
        <v>8</v>
      </c>
      <c r="CB153" s="247">
        <v>0</v>
      </c>
    </row>
    <row r="154" spans="1:80" x14ac:dyDescent="0.2">
      <c r="A154" s="248">
        <v>57</v>
      </c>
      <c r="B154" s="249" t="s">
        <v>282</v>
      </c>
      <c r="C154" s="250" t="s">
        <v>283</v>
      </c>
      <c r="D154" s="251" t="s">
        <v>224</v>
      </c>
      <c r="E154" s="252">
        <v>11.69</v>
      </c>
      <c r="F154" s="252"/>
      <c r="G154" s="253">
        <f>E154*F154</f>
        <v>0</v>
      </c>
      <c r="H154" s="254">
        <v>0</v>
      </c>
      <c r="I154" s="255">
        <f>E154*H154</f>
        <v>0</v>
      </c>
      <c r="J154" s="254"/>
      <c r="K154" s="255">
        <f>E154*J154</f>
        <v>0</v>
      </c>
      <c r="O154" s="247">
        <v>2</v>
      </c>
      <c r="AA154" s="220">
        <v>8</v>
      </c>
      <c r="AB154" s="220">
        <v>0</v>
      </c>
      <c r="AC154" s="220">
        <v>3</v>
      </c>
      <c r="AZ154" s="220">
        <v>1</v>
      </c>
      <c r="BA154" s="220">
        <f>IF(AZ154=1,G154,0)</f>
        <v>0</v>
      </c>
      <c r="BB154" s="220">
        <f>IF(AZ154=2,G154,0)</f>
        <v>0</v>
      </c>
      <c r="BC154" s="220">
        <f>IF(AZ154=3,G154,0)</f>
        <v>0</v>
      </c>
      <c r="BD154" s="220">
        <f>IF(AZ154=4,G154,0)</f>
        <v>0</v>
      </c>
      <c r="BE154" s="220">
        <f>IF(AZ154=5,G154,0)</f>
        <v>0</v>
      </c>
      <c r="CA154" s="247">
        <v>8</v>
      </c>
      <c r="CB154" s="247">
        <v>0</v>
      </c>
    </row>
    <row r="155" spans="1:80" x14ac:dyDescent="0.2">
      <c r="A155" s="266"/>
      <c r="B155" s="267" t="s">
        <v>100</v>
      </c>
      <c r="C155" s="268" t="s">
        <v>280</v>
      </c>
      <c r="D155" s="269"/>
      <c r="E155" s="270"/>
      <c r="F155" s="271"/>
      <c r="G155" s="272">
        <f>SUM(G152:G154)</f>
        <v>0</v>
      </c>
      <c r="H155" s="273"/>
      <c r="I155" s="274">
        <f>SUM(I152:I154)</f>
        <v>0</v>
      </c>
      <c r="J155" s="273"/>
      <c r="K155" s="274">
        <f>SUM(K152:K154)</f>
        <v>0</v>
      </c>
      <c r="O155" s="247">
        <v>4</v>
      </c>
      <c r="BA155" s="275">
        <f>SUM(BA152:BA154)</f>
        <v>0</v>
      </c>
      <c r="BB155" s="275">
        <f>SUM(BB152:BB154)</f>
        <v>0</v>
      </c>
      <c r="BC155" s="275">
        <f>SUM(BC152:BC154)</f>
        <v>0</v>
      </c>
      <c r="BD155" s="275">
        <f>SUM(BD152:BD154)</f>
        <v>0</v>
      </c>
      <c r="BE155" s="275">
        <f>SUM(BE152:BE154)</f>
        <v>0</v>
      </c>
    </row>
    <row r="156" spans="1:80" x14ac:dyDescent="0.2">
      <c r="E156" s="220"/>
    </row>
    <row r="157" spans="1:80" x14ac:dyDescent="0.2">
      <c r="E157" s="220"/>
    </row>
    <row r="158" spans="1:80" x14ac:dyDescent="0.2">
      <c r="E158" s="220"/>
    </row>
    <row r="159" spans="1:80" x14ac:dyDescent="0.2">
      <c r="E159" s="220"/>
    </row>
    <row r="160" spans="1:80" x14ac:dyDescent="0.2">
      <c r="E160" s="220"/>
    </row>
    <row r="161" spans="5:5" x14ac:dyDescent="0.2">
      <c r="E161" s="220"/>
    </row>
    <row r="162" spans="5:5" x14ac:dyDescent="0.2">
      <c r="E162" s="220"/>
    </row>
    <row r="163" spans="5:5" x14ac:dyDescent="0.2">
      <c r="E163" s="220"/>
    </row>
    <row r="164" spans="5:5" x14ac:dyDescent="0.2">
      <c r="E164" s="220"/>
    </row>
    <row r="165" spans="5:5" x14ac:dyDescent="0.2">
      <c r="E165" s="220"/>
    </row>
    <row r="166" spans="5:5" x14ac:dyDescent="0.2">
      <c r="E166" s="220"/>
    </row>
    <row r="167" spans="5:5" x14ac:dyDescent="0.2">
      <c r="E167" s="220"/>
    </row>
    <row r="168" spans="5:5" x14ac:dyDescent="0.2">
      <c r="E168" s="220"/>
    </row>
    <row r="169" spans="5:5" x14ac:dyDescent="0.2">
      <c r="E169" s="220"/>
    </row>
    <row r="170" spans="5:5" x14ac:dyDescent="0.2">
      <c r="E170" s="220"/>
    </row>
    <row r="171" spans="5:5" x14ac:dyDescent="0.2">
      <c r="E171" s="220"/>
    </row>
    <row r="172" spans="5:5" x14ac:dyDescent="0.2">
      <c r="E172" s="220"/>
    </row>
    <row r="173" spans="5:5" x14ac:dyDescent="0.2">
      <c r="E173" s="220"/>
    </row>
    <row r="174" spans="5:5" x14ac:dyDescent="0.2">
      <c r="E174" s="220"/>
    </row>
    <row r="175" spans="5:5" x14ac:dyDescent="0.2">
      <c r="E175" s="220"/>
    </row>
    <row r="176" spans="5:5" x14ac:dyDescent="0.2">
      <c r="E176" s="220"/>
    </row>
    <row r="177" spans="1:7" x14ac:dyDescent="0.2">
      <c r="E177" s="220"/>
    </row>
    <row r="178" spans="1:7" x14ac:dyDescent="0.2">
      <c r="E178" s="220"/>
    </row>
    <row r="179" spans="1:7" x14ac:dyDescent="0.2">
      <c r="A179" s="265"/>
      <c r="B179" s="265"/>
      <c r="C179" s="265"/>
      <c r="D179" s="265"/>
      <c r="E179" s="265"/>
      <c r="F179" s="265"/>
      <c r="G179" s="265"/>
    </row>
    <row r="180" spans="1:7" x14ac:dyDescent="0.2">
      <c r="A180" s="265"/>
      <c r="B180" s="265"/>
      <c r="C180" s="265"/>
      <c r="D180" s="265"/>
      <c r="E180" s="265"/>
      <c r="F180" s="265"/>
      <c r="G180" s="265"/>
    </row>
    <row r="181" spans="1:7" x14ac:dyDescent="0.2">
      <c r="A181" s="265"/>
      <c r="B181" s="265"/>
      <c r="C181" s="265"/>
      <c r="D181" s="265"/>
      <c r="E181" s="265"/>
      <c r="F181" s="265"/>
      <c r="G181" s="265"/>
    </row>
    <row r="182" spans="1:7" x14ac:dyDescent="0.2">
      <c r="A182" s="265"/>
      <c r="B182" s="265"/>
      <c r="C182" s="265"/>
      <c r="D182" s="265"/>
      <c r="E182" s="265"/>
      <c r="F182" s="265"/>
      <c r="G182" s="265"/>
    </row>
    <row r="183" spans="1:7" x14ac:dyDescent="0.2">
      <c r="E183" s="220"/>
    </row>
    <row r="184" spans="1:7" x14ac:dyDescent="0.2">
      <c r="E184" s="220"/>
    </row>
    <row r="185" spans="1:7" x14ac:dyDescent="0.2">
      <c r="E185" s="220"/>
    </row>
    <row r="186" spans="1:7" x14ac:dyDescent="0.2">
      <c r="E186" s="220"/>
    </row>
    <row r="187" spans="1:7" x14ac:dyDescent="0.2">
      <c r="E187" s="220"/>
    </row>
    <row r="188" spans="1:7" x14ac:dyDescent="0.2">
      <c r="E188" s="220"/>
    </row>
    <row r="189" spans="1:7" x14ac:dyDescent="0.2">
      <c r="E189" s="220"/>
    </row>
    <row r="190" spans="1:7" x14ac:dyDescent="0.2">
      <c r="E190" s="220"/>
    </row>
    <row r="191" spans="1:7" x14ac:dyDescent="0.2">
      <c r="E191" s="220"/>
    </row>
    <row r="192" spans="1:7" x14ac:dyDescent="0.2">
      <c r="E192" s="220"/>
    </row>
    <row r="193" spans="5:5" x14ac:dyDescent="0.2">
      <c r="E193" s="220"/>
    </row>
    <row r="194" spans="5:5" x14ac:dyDescent="0.2">
      <c r="E194" s="220"/>
    </row>
    <row r="195" spans="5:5" x14ac:dyDescent="0.2">
      <c r="E195" s="220"/>
    </row>
    <row r="196" spans="5:5" x14ac:dyDescent="0.2">
      <c r="E196" s="220"/>
    </row>
    <row r="197" spans="5:5" x14ac:dyDescent="0.2">
      <c r="E197" s="220"/>
    </row>
    <row r="198" spans="5:5" x14ac:dyDescent="0.2">
      <c r="E198" s="220"/>
    </row>
    <row r="199" spans="5:5" x14ac:dyDescent="0.2">
      <c r="E199" s="220"/>
    </row>
    <row r="200" spans="5:5" x14ac:dyDescent="0.2">
      <c r="E200" s="220"/>
    </row>
    <row r="201" spans="5:5" x14ac:dyDescent="0.2">
      <c r="E201" s="220"/>
    </row>
    <row r="202" spans="5:5" x14ac:dyDescent="0.2">
      <c r="E202" s="220"/>
    </row>
    <row r="203" spans="5:5" x14ac:dyDescent="0.2">
      <c r="E203" s="220"/>
    </row>
    <row r="204" spans="5:5" x14ac:dyDescent="0.2">
      <c r="E204" s="220"/>
    </row>
    <row r="205" spans="5:5" x14ac:dyDescent="0.2">
      <c r="E205" s="220"/>
    </row>
    <row r="206" spans="5:5" x14ac:dyDescent="0.2">
      <c r="E206" s="220"/>
    </row>
    <row r="207" spans="5:5" x14ac:dyDescent="0.2">
      <c r="E207" s="220"/>
    </row>
    <row r="208" spans="5:5" x14ac:dyDescent="0.2">
      <c r="E208" s="220"/>
    </row>
    <row r="209" spans="1:7" x14ac:dyDescent="0.2">
      <c r="E209" s="220"/>
    </row>
    <row r="210" spans="1:7" x14ac:dyDescent="0.2">
      <c r="E210" s="220"/>
    </row>
    <row r="211" spans="1:7" x14ac:dyDescent="0.2">
      <c r="E211" s="220"/>
    </row>
    <row r="212" spans="1:7" x14ac:dyDescent="0.2">
      <c r="E212" s="220"/>
    </row>
    <row r="213" spans="1:7" x14ac:dyDescent="0.2">
      <c r="E213" s="220"/>
    </row>
    <row r="214" spans="1:7" x14ac:dyDescent="0.2">
      <c r="A214" s="276"/>
      <c r="B214" s="276"/>
    </row>
    <row r="215" spans="1:7" x14ac:dyDescent="0.2">
      <c r="A215" s="265"/>
      <c r="B215" s="265"/>
      <c r="C215" s="277"/>
      <c r="D215" s="277"/>
      <c r="E215" s="278"/>
      <c r="F215" s="277"/>
      <c r="G215" s="279"/>
    </row>
    <row r="216" spans="1:7" x14ac:dyDescent="0.2">
      <c r="A216" s="280"/>
      <c r="B216" s="280"/>
      <c r="C216" s="265"/>
      <c r="D216" s="265"/>
      <c r="E216" s="281"/>
      <c r="F216" s="265"/>
      <c r="G216" s="265"/>
    </row>
    <row r="217" spans="1:7" x14ac:dyDescent="0.2">
      <c r="A217" s="265"/>
      <c r="B217" s="265"/>
      <c r="C217" s="265"/>
      <c r="D217" s="265"/>
      <c r="E217" s="281"/>
      <c r="F217" s="265"/>
      <c r="G217" s="265"/>
    </row>
    <row r="218" spans="1:7" x14ac:dyDescent="0.2">
      <c r="A218" s="265"/>
      <c r="B218" s="265"/>
      <c r="C218" s="265"/>
      <c r="D218" s="265"/>
      <c r="E218" s="281"/>
      <c r="F218" s="265"/>
      <c r="G218" s="265"/>
    </row>
    <row r="219" spans="1:7" x14ac:dyDescent="0.2">
      <c r="A219" s="265"/>
      <c r="B219" s="265"/>
      <c r="C219" s="265"/>
      <c r="D219" s="265"/>
      <c r="E219" s="281"/>
      <c r="F219" s="265"/>
      <c r="G219" s="265"/>
    </row>
    <row r="220" spans="1:7" x14ac:dyDescent="0.2">
      <c r="A220" s="265"/>
      <c r="B220" s="265"/>
      <c r="C220" s="265"/>
      <c r="D220" s="265"/>
      <c r="E220" s="281"/>
      <c r="F220" s="265"/>
      <c r="G220" s="265"/>
    </row>
    <row r="221" spans="1:7" x14ac:dyDescent="0.2">
      <c r="A221" s="265"/>
      <c r="B221" s="265"/>
      <c r="C221" s="265"/>
      <c r="D221" s="265"/>
      <c r="E221" s="281"/>
      <c r="F221" s="265"/>
      <c r="G221" s="265"/>
    </row>
    <row r="222" spans="1:7" x14ac:dyDescent="0.2">
      <c r="A222" s="265"/>
      <c r="B222" s="265"/>
      <c r="C222" s="265"/>
      <c r="D222" s="265"/>
      <c r="E222" s="281"/>
      <c r="F222" s="265"/>
      <c r="G222" s="265"/>
    </row>
    <row r="223" spans="1:7" x14ac:dyDescent="0.2">
      <c r="A223" s="265"/>
      <c r="B223" s="265"/>
      <c r="C223" s="265"/>
      <c r="D223" s="265"/>
      <c r="E223" s="281"/>
      <c r="F223" s="265"/>
      <c r="G223" s="265"/>
    </row>
    <row r="224" spans="1:7" x14ac:dyDescent="0.2">
      <c r="A224" s="265"/>
      <c r="B224" s="265"/>
      <c r="C224" s="265"/>
      <c r="D224" s="265"/>
      <c r="E224" s="281"/>
      <c r="F224" s="265"/>
      <c r="G224" s="265"/>
    </row>
    <row r="225" spans="1:7" x14ac:dyDescent="0.2">
      <c r="A225" s="265"/>
      <c r="B225" s="265"/>
      <c r="C225" s="265"/>
      <c r="D225" s="265"/>
      <c r="E225" s="281"/>
      <c r="F225" s="265"/>
      <c r="G225" s="265"/>
    </row>
    <row r="226" spans="1:7" x14ac:dyDescent="0.2">
      <c r="A226" s="265"/>
      <c r="B226" s="265"/>
      <c r="C226" s="265"/>
      <c r="D226" s="265"/>
      <c r="E226" s="281"/>
      <c r="F226" s="265"/>
      <c r="G226" s="265"/>
    </row>
    <row r="227" spans="1:7" x14ac:dyDescent="0.2">
      <c r="A227" s="265"/>
      <c r="B227" s="265"/>
      <c r="C227" s="265"/>
      <c r="D227" s="265"/>
      <c r="E227" s="281"/>
      <c r="F227" s="265"/>
      <c r="G227" s="265"/>
    </row>
    <row r="228" spans="1:7" x14ac:dyDescent="0.2">
      <c r="A228" s="265"/>
      <c r="B228" s="265"/>
      <c r="C228" s="265"/>
      <c r="D228" s="265"/>
      <c r="E228" s="281"/>
      <c r="F228" s="265"/>
      <c r="G228" s="265"/>
    </row>
  </sheetData>
  <mergeCells count="58">
    <mergeCell ref="C11:D11"/>
    <mergeCell ref="C14:G14"/>
    <mergeCell ref="C15:G15"/>
    <mergeCell ref="A1:G1"/>
    <mergeCell ref="A3:B3"/>
    <mergeCell ref="A4:B4"/>
    <mergeCell ref="E4:G4"/>
    <mergeCell ref="C9:D9"/>
    <mergeCell ref="C37:D37"/>
    <mergeCell ref="C16:D16"/>
    <mergeCell ref="C17:D17"/>
    <mergeCell ref="C20:D20"/>
    <mergeCell ref="C23:D23"/>
    <mergeCell ref="C26:D26"/>
    <mergeCell ref="C28:D28"/>
    <mergeCell ref="C29:D29"/>
    <mergeCell ref="C33:D33"/>
    <mergeCell ref="C34:D34"/>
    <mergeCell ref="C35:D35"/>
    <mergeCell ref="C36:D36"/>
    <mergeCell ref="C53:D53"/>
    <mergeCell ref="C55:D55"/>
    <mergeCell ref="C58:D58"/>
    <mergeCell ref="C38:D38"/>
    <mergeCell ref="C42:D42"/>
    <mergeCell ref="C44:D44"/>
    <mergeCell ref="C49:G49"/>
    <mergeCell ref="C89:D89"/>
    <mergeCell ref="C80:D80"/>
    <mergeCell ref="C62:D62"/>
    <mergeCell ref="C66:D66"/>
    <mergeCell ref="C68:D68"/>
    <mergeCell ref="C70:G70"/>
    <mergeCell ref="C71:D71"/>
    <mergeCell ref="C73:D73"/>
    <mergeCell ref="C84:D84"/>
    <mergeCell ref="C85:D85"/>
    <mergeCell ref="C86:D86"/>
    <mergeCell ref="C87:D87"/>
    <mergeCell ref="C109:D109"/>
    <mergeCell ref="C93:D93"/>
    <mergeCell ref="C97:D97"/>
    <mergeCell ref="C98:D98"/>
    <mergeCell ref="C99:D99"/>
    <mergeCell ref="C101:D101"/>
    <mergeCell ref="C103:D103"/>
    <mergeCell ref="C104:D104"/>
    <mergeCell ref="C105:D105"/>
    <mergeCell ref="C106:D106"/>
    <mergeCell ref="C107:D107"/>
    <mergeCell ref="C108:D108"/>
    <mergeCell ref="C150:G150"/>
    <mergeCell ref="C139:D139"/>
    <mergeCell ref="C135:G135"/>
    <mergeCell ref="C113:G113"/>
    <mergeCell ref="C114:D114"/>
    <mergeCell ref="C116:D116"/>
    <mergeCell ref="C118:D1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445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442</v>
      </c>
      <c r="B5" s="98"/>
      <c r="C5" s="99" t="s">
        <v>443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7" t="s">
        <v>154</v>
      </c>
      <c r="D8" s="327"/>
      <c r="E8" s="328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7"/>
      <c r="D9" s="327"/>
      <c r="E9" s="328"/>
      <c r="F9" s="93"/>
      <c r="G9" s="114"/>
      <c r="H9" s="115"/>
    </row>
    <row r="10" spans="1:57" x14ac:dyDescent="0.2">
      <c r="A10" s="109" t="s">
        <v>41</v>
      </c>
      <c r="B10" s="93"/>
      <c r="C10" s="327" t="s">
        <v>153</v>
      </c>
      <c r="D10" s="327"/>
      <c r="E10" s="327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7"/>
      <c r="D11" s="327"/>
      <c r="E11" s="327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9"/>
      <c r="D12" s="329"/>
      <c r="E12" s="329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04.31 Větrná 9'!E24</f>
        <v>0</v>
      </c>
      <c r="D15" s="137" t="str">
        <f>'SO 04.31 Větrná 9'!A29</f>
        <v>Ztížené výrobní podmínky</v>
      </c>
      <c r="E15" s="138"/>
      <c r="F15" s="139"/>
      <c r="G15" s="136">
        <f>'SO 04.31 Větrná 9'!I29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04.31 Větrná 9'!F24</f>
        <v>0</v>
      </c>
      <c r="D16" s="89" t="str">
        <f>'SO 04.31 Větrná 9'!A30</f>
        <v>Oborová přirážka</v>
      </c>
      <c r="E16" s="140"/>
      <c r="F16" s="141"/>
      <c r="G16" s="136">
        <f>'SO 04.31 Větrná 9'!I30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04.31 Větrná 9'!H24</f>
        <v>0</v>
      </c>
      <c r="D17" s="89" t="str">
        <f>'SO 04.31 Větrná 9'!A31</f>
        <v>Přesun stavebních kapacit</v>
      </c>
      <c r="E17" s="140"/>
      <c r="F17" s="141"/>
      <c r="G17" s="136">
        <f>'SO 04.31 Větrná 9'!I31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04.31 Větrná 9'!G24</f>
        <v>0</v>
      </c>
      <c r="D18" s="89" t="str">
        <f>'SO 04.31 Větrná 9'!A32</f>
        <v>Mimostaveništní doprava</v>
      </c>
      <c r="E18" s="140"/>
      <c r="F18" s="141"/>
      <c r="G18" s="136">
        <f>'SO 04.31 Větrná 9'!I32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04.31 Větrná 9'!A33</f>
        <v>Zařízení staveniště</v>
      </c>
      <c r="E19" s="140"/>
      <c r="F19" s="141"/>
      <c r="G19" s="136">
        <f>'SO 04.31 Větrná 9'!I33</f>
        <v>0</v>
      </c>
    </row>
    <row r="20" spans="1:7" ht="15.95" customHeight="1" x14ac:dyDescent="0.2">
      <c r="A20" s="144"/>
      <c r="B20" s="135"/>
      <c r="C20" s="136"/>
      <c r="D20" s="89" t="str">
        <f>'SO 04.31 Větrná 9'!A34</f>
        <v>Provoz investora</v>
      </c>
      <c r="E20" s="140"/>
      <c r="F20" s="141"/>
      <c r="G20" s="136">
        <f>'SO 04.31 Větrná 9'!I34</f>
        <v>0</v>
      </c>
    </row>
    <row r="21" spans="1:7" ht="15.95" customHeight="1" x14ac:dyDescent="0.2">
      <c r="A21" s="144" t="s">
        <v>28</v>
      </c>
      <c r="B21" s="135"/>
      <c r="C21" s="136">
        <f>'SO 04.31 Větrná 9'!I24</f>
        <v>0</v>
      </c>
      <c r="D21" s="89" t="str">
        <f>'SO 04.31 Větrná 9'!A35</f>
        <v>Kompletační činnost (IČD)</v>
      </c>
      <c r="E21" s="140"/>
      <c r="F21" s="141"/>
      <c r="G21" s="136">
        <f>'SO 04.31 Větrná 9'!I35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25" t="s">
        <v>59</v>
      </c>
      <c r="B23" s="326"/>
      <c r="C23" s="146">
        <f>C22+G23</f>
        <v>0</v>
      </c>
      <c r="D23" s="147" t="s">
        <v>60</v>
      </c>
      <c r="E23" s="148"/>
      <c r="F23" s="149"/>
      <c r="G23" s="136">
        <f>'SO 04.31 Větrná 9'!H37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0">
        <f>C23-F32</f>
        <v>0</v>
      </c>
      <c r="G30" s="321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0">
        <f>ROUND(PRODUCT(F30,C31/100),0)</f>
        <v>0</v>
      </c>
      <c r="G31" s="321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0">
        <v>0</v>
      </c>
      <c r="G32" s="321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0">
        <f>ROUND(PRODUCT(F32,C33/100),0)</f>
        <v>0</v>
      </c>
      <c r="G33" s="321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2">
        <f>ROUND(SUM(F30:F33),0)</f>
        <v>0</v>
      </c>
      <c r="G34" s="323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4"/>
      <c r="C37" s="324"/>
      <c r="D37" s="324"/>
      <c r="E37" s="324"/>
      <c r="F37" s="324"/>
      <c r="G37" s="324"/>
      <c r="H37" s="1" t="s">
        <v>2</v>
      </c>
    </row>
    <row r="38" spans="1:8" ht="12.75" customHeight="1" x14ac:dyDescent="0.2">
      <c r="A38" s="173"/>
      <c r="B38" s="324"/>
      <c r="C38" s="324"/>
      <c r="D38" s="324"/>
      <c r="E38" s="324"/>
      <c r="F38" s="324"/>
      <c r="G38" s="324"/>
      <c r="H38" s="1" t="s">
        <v>2</v>
      </c>
    </row>
    <row r="39" spans="1:8" x14ac:dyDescent="0.2">
      <c r="A39" s="173"/>
      <c r="B39" s="324"/>
      <c r="C39" s="324"/>
      <c r="D39" s="324"/>
      <c r="E39" s="324"/>
      <c r="F39" s="324"/>
      <c r="G39" s="324"/>
      <c r="H39" s="1" t="s">
        <v>2</v>
      </c>
    </row>
    <row r="40" spans="1:8" x14ac:dyDescent="0.2">
      <c r="A40" s="173"/>
      <c r="B40" s="324"/>
      <c r="C40" s="324"/>
      <c r="D40" s="324"/>
      <c r="E40" s="324"/>
      <c r="F40" s="324"/>
      <c r="G40" s="324"/>
      <c r="H40" s="1" t="s">
        <v>2</v>
      </c>
    </row>
    <row r="41" spans="1:8" x14ac:dyDescent="0.2">
      <c r="A41" s="173"/>
      <c r="B41" s="324"/>
      <c r="C41" s="324"/>
      <c r="D41" s="324"/>
      <c r="E41" s="324"/>
      <c r="F41" s="324"/>
      <c r="G41" s="324"/>
      <c r="H41" s="1" t="s">
        <v>2</v>
      </c>
    </row>
    <row r="42" spans="1:8" x14ac:dyDescent="0.2">
      <c r="A42" s="173"/>
      <c r="B42" s="324"/>
      <c r="C42" s="324"/>
      <c r="D42" s="324"/>
      <c r="E42" s="324"/>
      <c r="F42" s="324"/>
      <c r="G42" s="324"/>
      <c r="H42" s="1" t="s">
        <v>2</v>
      </c>
    </row>
    <row r="43" spans="1:8" x14ac:dyDescent="0.2">
      <c r="A43" s="173"/>
      <c r="B43" s="324"/>
      <c r="C43" s="324"/>
      <c r="D43" s="324"/>
      <c r="E43" s="324"/>
      <c r="F43" s="324"/>
      <c r="G43" s="324"/>
      <c r="H43" s="1" t="s">
        <v>2</v>
      </c>
    </row>
    <row r="44" spans="1:8" ht="12.75" customHeight="1" x14ac:dyDescent="0.2">
      <c r="A44" s="173"/>
      <c r="B44" s="324"/>
      <c r="C44" s="324"/>
      <c r="D44" s="324"/>
      <c r="E44" s="324"/>
      <c r="F44" s="324"/>
      <c r="G44" s="324"/>
      <c r="H44" s="1" t="s">
        <v>2</v>
      </c>
    </row>
    <row r="45" spans="1:8" ht="12.75" customHeight="1" x14ac:dyDescent="0.2">
      <c r="A45" s="173"/>
      <c r="B45" s="324"/>
      <c r="C45" s="324"/>
      <c r="D45" s="324"/>
      <c r="E45" s="324"/>
      <c r="F45" s="324"/>
      <c r="G45" s="324"/>
      <c r="H45" s="1" t="s">
        <v>2</v>
      </c>
    </row>
    <row r="46" spans="1:8" x14ac:dyDescent="0.2">
      <c r="B46" s="319"/>
      <c r="C46" s="319"/>
      <c r="D46" s="319"/>
      <c r="E46" s="319"/>
      <c r="F46" s="319"/>
      <c r="G46" s="319"/>
    </row>
    <row r="47" spans="1:8" x14ac:dyDescent="0.2">
      <c r="B47" s="319"/>
      <c r="C47" s="319"/>
      <c r="D47" s="319"/>
      <c r="E47" s="319"/>
      <c r="F47" s="319"/>
      <c r="G47" s="319"/>
    </row>
    <row r="48" spans="1:8" x14ac:dyDescent="0.2">
      <c r="B48" s="319"/>
      <c r="C48" s="319"/>
      <c r="D48" s="319"/>
      <c r="E48" s="319"/>
      <c r="F48" s="319"/>
      <c r="G48" s="319"/>
    </row>
    <row r="49" spans="2:7" x14ac:dyDescent="0.2">
      <c r="B49" s="319"/>
      <c r="C49" s="319"/>
      <c r="D49" s="319"/>
      <c r="E49" s="319"/>
      <c r="F49" s="319"/>
      <c r="G49" s="319"/>
    </row>
    <row r="50" spans="2:7" x14ac:dyDescent="0.2">
      <c r="B50" s="319"/>
      <c r="C50" s="319"/>
      <c r="D50" s="319"/>
      <c r="E50" s="319"/>
      <c r="F50" s="319"/>
      <c r="G50" s="319"/>
    </row>
    <row r="51" spans="2:7" x14ac:dyDescent="0.2">
      <c r="B51" s="319"/>
      <c r="C51" s="319"/>
      <c r="D51" s="319"/>
      <c r="E51" s="319"/>
      <c r="F51" s="319"/>
      <c r="G51" s="31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BE88"/>
  <sheetViews>
    <sheetView topLeftCell="A13" workbookViewId="0">
      <selection activeCell="E13" sqref="E1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444</v>
      </c>
      <c r="D2" s="181"/>
      <c r="E2" s="182"/>
      <c r="F2" s="181"/>
      <c r="G2" s="334" t="s">
        <v>445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04.311 Větrná 9'!B7</f>
        <v>1</v>
      </c>
      <c r="B7" s="62" t="str">
        <f>'SO 04.311 Větrná 9'!C7</f>
        <v>Zemní práce</v>
      </c>
      <c r="D7" s="192"/>
      <c r="E7" s="283">
        <f>'SO 04.311 Větrná 9'!BA61</f>
        <v>0</v>
      </c>
      <c r="F7" s="284">
        <f>'SO 04.311 Větrná 9'!BB61</f>
        <v>0</v>
      </c>
      <c r="G7" s="284">
        <f>'SO 04.311 Větrná 9'!BC61</f>
        <v>0</v>
      </c>
      <c r="H7" s="284">
        <f>'SO 04.311 Větrná 9'!BD61</f>
        <v>0</v>
      </c>
      <c r="I7" s="285">
        <f>'SO 04.311 Větrná 9'!BE61</f>
        <v>0</v>
      </c>
    </row>
    <row r="8" spans="1:9" s="115" customFormat="1" x14ac:dyDescent="0.2">
      <c r="A8" s="282" t="str">
        <f>'SO 04.311 Větrná 9'!B62</f>
        <v>11</v>
      </c>
      <c r="B8" s="62" t="str">
        <f>'SO 04.311 Větrná 9'!C62</f>
        <v>Přípravné a přidružené práce</v>
      </c>
      <c r="D8" s="192"/>
      <c r="E8" s="283">
        <f>'SO 04.311 Větrná 9'!G70</f>
        <v>0</v>
      </c>
      <c r="F8" s="284">
        <f>'SO 04.311 Větrná 9'!BB70</f>
        <v>0</v>
      </c>
      <c r="G8" s="284">
        <f>'SO 04.311 Větrná 9'!BC70</f>
        <v>0</v>
      </c>
      <c r="H8" s="284">
        <f>'SO 04.311 Větrná 9'!BD70</f>
        <v>0</v>
      </c>
      <c r="I8" s="285">
        <f>'SO 04.311 Větrná 9'!BE70</f>
        <v>0</v>
      </c>
    </row>
    <row r="9" spans="1:9" s="115" customFormat="1" x14ac:dyDescent="0.2">
      <c r="A9" s="282" t="str">
        <f>'SO 04.311 Větrná 9'!B71</f>
        <v>18</v>
      </c>
      <c r="B9" s="62" t="str">
        <f>'SO 04.311 Větrná 9'!C71</f>
        <v>Povrchové úpravy terénu</v>
      </c>
      <c r="D9" s="192"/>
      <c r="E9" s="283">
        <f>'SO 04.311 Větrná 9'!BA79</f>
        <v>0</v>
      </c>
      <c r="F9" s="284">
        <f>'SO 04.311 Větrná 9'!BB79</f>
        <v>0</v>
      </c>
      <c r="G9" s="284">
        <f>'SO 04.311 Větrná 9'!BC79</f>
        <v>0</v>
      </c>
      <c r="H9" s="284">
        <f>'SO 04.311 Větrná 9'!BD79</f>
        <v>0</v>
      </c>
      <c r="I9" s="285">
        <f>'SO 04.311 Větrná 9'!BE79</f>
        <v>0</v>
      </c>
    </row>
    <row r="10" spans="1:9" s="115" customFormat="1" x14ac:dyDescent="0.2">
      <c r="A10" s="282" t="str">
        <f>'SO 04.311 Větrná 9'!B80</f>
        <v>21</v>
      </c>
      <c r="B10" s="62" t="str">
        <f>'SO 04.311 Větrná 9'!C80</f>
        <v>Úprava podloží a základ.spáry</v>
      </c>
      <c r="D10" s="192"/>
      <c r="E10" s="283">
        <f>'SO 04.311 Větrná 9'!BA83</f>
        <v>0</v>
      </c>
      <c r="F10" s="284">
        <f>'SO 04.311 Větrná 9'!BB83</f>
        <v>0</v>
      </c>
      <c r="G10" s="284">
        <f>'SO 04.311 Větrná 9'!BC83</f>
        <v>0</v>
      </c>
      <c r="H10" s="284">
        <f>'SO 04.311 Větrná 9'!BD83</f>
        <v>0</v>
      </c>
      <c r="I10" s="285">
        <f>'SO 04.311 Větrná 9'!BE83</f>
        <v>0</v>
      </c>
    </row>
    <row r="11" spans="1:9" s="115" customFormat="1" x14ac:dyDescent="0.2">
      <c r="A11" s="282" t="str">
        <f>'SO 04.311 Větrná 9'!B84</f>
        <v>27</v>
      </c>
      <c r="B11" s="62" t="str">
        <f>'SO 04.311 Větrná 9'!C84</f>
        <v>Základy</v>
      </c>
      <c r="D11" s="192"/>
      <c r="E11" s="283">
        <f>'SO 04.311 Větrná 9'!BA94</f>
        <v>0</v>
      </c>
      <c r="F11" s="284">
        <f>'SO 04.311 Větrná 9'!BB94</f>
        <v>0</v>
      </c>
      <c r="G11" s="284">
        <f>'SO 04.311 Větrná 9'!BC94</f>
        <v>0</v>
      </c>
      <c r="H11" s="284">
        <f>'SO 04.311 Větrná 9'!BD94</f>
        <v>0</v>
      </c>
      <c r="I11" s="285">
        <f>'SO 04.311 Větrná 9'!BE94</f>
        <v>0</v>
      </c>
    </row>
    <row r="12" spans="1:9" s="115" customFormat="1" x14ac:dyDescent="0.2">
      <c r="A12" s="282" t="str">
        <f>'SO 04.311 Větrná 9'!B95</f>
        <v>38</v>
      </c>
      <c r="B12" s="62" t="str">
        <f>'SO 04.311 Větrná 9'!C95</f>
        <v>Kompletní konstrukce</v>
      </c>
      <c r="D12" s="192"/>
      <c r="E12" s="283">
        <f>'SO 04.311 Větrná 9'!BA97</f>
        <v>0</v>
      </c>
      <c r="F12" s="284">
        <f>'SO 04.311 Větrná 9'!BB97</f>
        <v>0</v>
      </c>
      <c r="G12" s="284">
        <f>'SO 04.311 Větrná 9'!BC97</f>
        <v>0</v>
      </c>
      <c r="H12" s="284">
        <f>'SO 04.311 Větrná 9'!BD97</f>
        <v>0</v>
      </c>
      <c r="I12" s="285">
        <f>'SO 04.311 Větrná 9'!BE97</f>
        <v>0</v>
      </c>
    </row>
    <row r="13" spans="1:9" s="115" customFormat="1" x14ac:dyDescent="0.2">
      <c r="A13" s="282" t="str">
        <f>'SO 04.311 Větrná 9'!B98</f>
        <v>45</v>
      </c>
      <c r="B13" s="62" t="str">
        <f>'SO 04.311 Větrná 9'!C98</f>
        <v>Podkladní a vedlejší konstrukce</v>
      </c>
      <c r="D13" s="192"/>
      <c r="E13" s="283">
        <f>'SO 04.311 Větrná 9'!BA102</f>
        <v>0</v>
      </c>
      <c r="F13" s="284">
        <f>'SO 04.311 Větrná 9'!BB102</f>
        <v>0</v>
      </c>
      <c r="G13" s="284">
        <f>'SO 04.311 Větrná 9'!BC102</f>
        <v>0</v>
      </c>
      <c r="H13" s="284">
        <f>'SO 04.311 Větrná 9'!BD102</f>
        <v>0</v>
      </c>
      <c r="I13" s="285">
        <f>'SO 04.311 Větrná 9'!BE102</f>
        <v>0</v>
      </c>
    </row>
    <row r="14" spans="1:9" s="115" customFormat="1" x14ac:dyDescent="0.2">
      <c r="A14" s="282" t="str">
        <f>'SO 04.311 Větrná 9'!B103</f>
        <v>56</v>
      </c>
      <c r="B14" s="62" t="str">
        <f>'SO 04.311 Větrná 9'!C103</f>
        <v>Podkladní vrstvy komunikací a zpevněných ploch</v>
      </c>
      <c r="D14" s="192"/>
      <c r="E14" s="283">
        <f>'SO 04.311 Větrná 9'!BA108</f>
        <v>0</v>
      </c>
      <c r="F14" s="284">
        <f>'SO 04.311 Větrná 9'!BB108</f>
        <v>0</v>
      </c>
      <c r="G14" s="284">
        <f>'SO 04.311 Větrná 9'!BC108</f>
        <v>0</v>
      </c>
      <c r="H14" s="284">
        <f>'SO 04.311 Větrná 9'!BD108</f>
        <v>0</v>
      </c>
      <c r="I14" s="285">
        <f>'SO 04.311 Větrná 9'!BE108</f>
        <v>0</v>
      </c>
    </row>
    <row r="15" spans="1:9" s="115" customFormat="1" x14ac:dyDescent="0.2">
      <c r="A15" s="282" t="str">
        <f>'SO 04.311 Větrná 9'!B109</f>
        <v>59</v>
      </c>
      <c r="B15" s="62" t="str">
        <f>'SO 04.311 Větrná 9'!C109</f>
        <v>Dlažby a předlažby komunikací</v>
      </c>
      <c r="D15" s="192"/>
      <c r="E15" s="283">
        <f>'SO 04.311 Větrná 9'!BA122</f>
        <v>0</v>
      </c>
      <c r="F15" s="284">
        <f>'SO 04.311 Větrná 9'!BB122</f>
        <v>0</v>
      </c>
      <c r="G15" s="284">
        <f>'SO 04.311 Větrná 9'!BC122</f>
        <v>0</v>
      </c>
      <c r="H15" s="284">
        <f>'SO 04.311 Větrná 9'!BD122</f>
        <v>0</v>
      </c>
      <c r="I15" s="285">
        <f>'SO 04.311 Větrná 9'!BE122</f>
        <v>0</v>
      </c>
    </row>
    <row r="16" spans="1:9" s="115" customFormat="1" x14ac:dyDescent="0.2">
      <c r="A16" s="282" t="str">
        <f>'SO 04.311 Větrná 9'!B123</f>
        <v>63</v>
      </c>
      <c r="B16" s="62" t="str">
        <f>'SO 04.311 Větrná 9'!C123</f>
        <v>Podlahy a podlahové konstrukce</v>
      </c>
      <c r="D16" s="192"/>
      <c r="E16" s="283">
        <f>'SO 04.311 Větrná 9'!BA131</f>
        <v>0</v>
      </c>
      <c r="F16" s="284">
        <f>'SO 04.311 Větrná 9'!BB131</f>
        <v>0</v>
      </c>
      <c r="G16" s="284">
        <f>'SO 04.311 Větrná 9'!BC131</f>
        <v>0</v>
      </c>
      <c r="H16" s="284">
        <f>'SO 04.311 Větrná 9'!BD131</f>
        <v>0</v>
      </c>
      <c r="I16" s="285">
        <f>'SO 04.311 Větrná 9'!BE131</f>
        <v>0</v>
      </c>
    </row>
    <row r="17" spans="1:57" s="115" customFormat="1" x14ac:dyDescent="0.2">
      <c r="A17" s="282" t="str">
        <f>'SO 04.311 Větrná 9'!B132</f>
        <v>89</v>
      </c>
      <c r="B17" s="62" t="str">
        <f>'SO 04.311 Větrná 9'!C132</f>
        <v>Ostatní konstrukce na trubním vedení</v>
      </c>
      <c r="D17" s="192"/>
      <c r="E17" s="283">
        <f>'SO 04.311 Větrná 9'!BA134</f>
        <v>0</v>
      </c>
      <c r="F17" s="284">
        <f>'SO 04.311 Větrná 9'!BB134</f>
        <v>0</v>
      </c>
      <c r="G17" s="284">
        <f>'SO 04.311 Větrná 9'!BC134</f>
        <v>0</v>
      </c>
      <c r="H17" s="284">
        <f>'SO 04.311 Větrná 9'!BD134</f>
        <v>0</v>
      </c>
      <c r="I17" s="285">
        <f>'SO 04.311 Větrná 9'!BE134</f>
        <v>0</v>
      </c>
    </row>
    <row r="18" spans="1:57" s="115" customFormat="1" x14ac:dyDescent="0.2">
      <c r="A18" s="282" t="str">
        <f>'SO 04.311 Větrná 9'!B135</f>
        <v>91</v>
      </c>
      <c r="B18" s="62" t="str">
        <f>'SO 04.311 Větrná 9'!C135</f>
        <v>Doplňující práce na komunikaci</v>
      </c>
      <c r="D18" s="192"/>
      <c r="E18" s="283">
        <f>'SO 04.311 Větrná 9'!BA141</f>
        <v>0</v>
      </c>
      <c r="F18" s="284">
        <f>'SO 04.311 Větrná 9'!BB141</f>
        <v>0</v>
      </c>
      <c r="G18" s="284">
        <f>'SO 04.311 Větrná 9'!BC141</f>
        <v>0</v>
      </c>
      <c r="H18" s="284">
        <f>'SO 04.311 Větrná 9'!BD141</f>
        <v>0</v>
      </c>
      <c r="I18" s="285">
        <f>'SO 04.311 Větrná 9'!BE141</f>
        <v>0</v>
      </c>
    </row>
    <row r="19" spans="1:57" s="115" customFormat="1" x14ac:dyDescent="0.2">
      <c r="A19" s="282" t="str">
        <f>'SO 04.311 Větrná 9'!B142</f>
        <v>94</v>
      </c>
      <c r="B19" s="62" t="str">
        <f>'SO 04.311 Větrná 9'!C142</f>
        <v>Lešení a stavební výtahy</v>
      </c>
      <c r="D19" s="192"/>
      <c r="E19" s="283">
        <f>'SO 04.311 Větrná 9'!BA145</f>
        <v>0</v>
      </c>
      <c r="F19" s="284">
        <f>'SO 04.311 Větrná 9'!BB145</f>
        <v>0</v>
      </c>
      <c r="G19" s="284">
        <f>'SO 04.311 Větrná 9'!BC145</f>
        <v>0</v>
      </c>
      <c r="H19" s="284">
        <f>'SO 04.311 Větrná 9'!BD145</f>
        <v>0</v>
      </c>
      <c r="I19" s="285">
        <f>'SO 04.311 Větrná 9'!BE145</f>
        <v>0</v>
      </c>
    </row>
    <row r="20" spans="1:57" s="115" customFormat="1" x14ac:dyDescent="0.2">
      <c r="A20" s="282" t="str">
        <f>'SO 04.311 Větrná 9'!B146</f>
        <v>99</v>
      </c>
      <c r="B20" s="62" t="str">
        <f>'SO 04.311 Větrná 9'!C146</f>
        <v>Staveništní přesun hmot</v>
      </c>
      <c r="D20" s="192"/>
      <c r="E20" s="283">
        <f>'SO 04.311 Větrná 9'!BA148</f>
        <v>0</v>
      </c>
      <c r="F20" s="284">
        <f>'SO 04.311 Větrná 9'!BB148</f>
        <v>0</v>
      </c>
      <c r="G20" s="284">
        <f>'SO 04.311 Větrná 9'!BC148</f>
        <v>0</v>
      </c>
      <c r="H20" s="284">
        <f>'SO 04.311 Větrná 9'!BD148</f>
        <v>0</v>
      </c>
      <c r="I20" s="285">
        <f>'SO 04.311 Větrná 9'!BE148</f>
        <v>0</v>
      </c>
    </row>
    <row r="21" spans="1:57" s="115" customFormat="1" x14ac:dyDescent="0.2">
      <c r="A21" s="282" t="str">
        <f>'SO 04.311 Větrná 9'!B149</f>
        <v>792</v>
      </c>
      <c r="B21" s="62" t="str">
        <f>'SO 04.311 Větrná 9'!C149</f>
        <v>Mobiliář</v>
      </c>
      <c r="D21" s="192"/>
      <c r="E21" s="283">
        <f>'SO 04.311 Větrná 9'!BA152</f>
        <v>0</v>
      </c>
      <c r="F21" s="284">
        <f>'SO 04.311 Větrná 9'!BB152</f>
        <v>0</v>
      </c>
      <c r="G21" s="284">
        <f>'SO 04.311 Větrná 9'!BC152</f>
        <v>0</v>
      </c>
      <c r="H21" s="284">
        <f>'SO 04.311 Větrná 9'!BD152</f>
        <v>0</v>
      </c>
      <c r="I21" s="285">
        <f>'SO 04.311 Větrná 9'!BE152</f>
        <v>0</v>
      </c>
    </row>
    <row r="22" spans="1:57" s="115" customFormat="1" x14ac:dyDescent="0.2">
      <c r="A22" s="282" t="str">
        <f>'SO 04.311 Větrná 9'!B153</f>
        <v>M21</v>
      </c>
      <c r="B22" s="62" t="str">
        <f>'SO 04.311 Větrná 9'!C153</f>
        <v>Elektromontáže</v>
      </c>
      <c r="D22" s="192"/>
      <c r="E22" s="283">
        <f>'SO 04.311 Větrná 9'!BA156</f>
        <v>0</v>
      </c>
      <c r="F22" s="284">
        <f>'SO 04.311 Větrná 9'!BB156</f>
        <v>0</v>
      </c>
      <c r="G22" s="284">
        <f>'SO 04.311 Větrná 9'!BC156</f>
        <v>0</v>
      </c>
      <c r="H22" s="284">
        <f>'SO 04.311 Větrná 9'!BD156</f>
        <v>0</v>
      </c>
      <c r="I22" s="285">
        <f>'SO 04.311 Větrná 9'!BE156</f>
        <v>0</v>
      </c>
    </row>
    <row r="23" spans="1:57" s="115" customFormat="1" ht="13.5" thickBot="1" x14ac:dyDescent="0.25">
      <c r="A23" s="282" t="str">
        <f>'SO 04.311 Větrná 9'!B157</f>
        <v>D96</v>
      </c>
      <c r="B23" s="62" t="str">
        <f>'SO 04.311 Větrná 9'!C157</f>
        <v>Přesuny suti a vybouraných hmot</v>
      </c>
      <c r="D23" s="192"/>
      <c r="E23" s="283">
        <f>'SO 04.311 Větrná 9'!BA160</f>
        <v>0</v>
      </c>
      <c r="F23" s="284">
        <f>'SO 04.311 Větrná 9'!BB160</f>
        <v>0</v>
      </c>
      <c r="G23" s="284">
        <f>'SO 04.311 Větrná 9'!BC160</f>
        <v>0</v>
      </c>
      <c r="H23" s="284">
        <f>'SO 04.311 Větrná 9'!BD160</f>
        <v>0</v>
      </c>
      <c r="I23" s="285">
        <f>'SO 04.311 Větrná 9'!BE160</f>
        <v>0</v>
      </c>
    </row>
    <row r="24" spans="1:57" s="14" customFormat="1" ht="13.5" thickBot="1" x14ac:dyDescent="0.25">
      <c r="A24" s="193"/>
      <c r="B24" s="194" t="s">
        <v>77</v>
      </c>
      <c r="C24" s="194"/>
      <c r="D24" s="195"/>
      <c r="E24" s="196">
        <f>SUM(E7:E23)</f>
        <v>0</v>
      </c>
      <c r="F24" s="197">
        <f>SUM(F7:F23)</f>
        <v>0</v>
      </c>
      <c r="G24" s="197">
        <f>SUM(G7:G23)</f>
        <v>0</v>
      </c>
      <c r="H24" s="197">
        <f>SUM(H7:H23)</f>
        <v>0</v>
      </c>
      <c r="I24" s="198">
        <f>SUM(I7:I23)</f>
        <v>0</v>
      </c>
    </row>
    <row r="25" spans="1:57" x14ac:dyDescent="0.2">
      <c r="A25" s="115"/>
      <c r="B25" s="115"/>
      <c r="C25" s="115"/>
      <c r="D25" s="115"/>
      <c r="E25" s="115"/>
      <c r="F25" s="115"/>
      <c r="G25" s="115"/>
      <c r="H25" s="115"/>
      <c r="I25" s="115"/>
    </row>
    <row r="26" spans="1:57" ht="19.5" customHeight="1" x14ac:dyDescent="0.25">
      <c r="A26" s="184" t="s">
        <v>78</v>
      </c>
      <c r="B26" s="184"/>
      <c r="C26" s="184"/>
      <c r="D26" s="184"/>
      <c r="E26" s="184"/>
      <c r="F26" s="184"/>
      <c r="G26" s="199"/>
      <c r="H26" s="184"/>
      <c r="I26" s="184"/>
      <c r="BA26" s="121"/>
      <c r="BB26" s="121"/>
      <c r="BC26" s="121"/>
      <c r="BD26" s="121"/>
      <c r="BE26" s="121"/>
    </row>
    <row r="27" spans="1:57" ht="13.5" thickBot="1" x14ac:dyDescent="0.25"/>
    <row r="28" spans="1:57" x14ac:dyDescent="0.2">
      <c r="A28" s="150" t="s">
        <v>79</v>
      </c>
      <c r="B28" s="151"/>
      <c r="C28" s="151"/>
      <c r="D28" s="200"/>
      <c r="E28" s="201" t="s">
        <v>80</v>
      </c>
      <c r="F28" s="202" t="s">
        <v>13</v>
      </c>
      <c r="G28" s="203" t="s">
        <v>81</v>
      </c>
      <c r="H28" s="204"/>
      <c r="I28" s="205" t="s">
        <v>80</v>
      </c>
    </row>
    <row r="29" spans="1:57" x14ac:dyDescent="0.2">
      <c r="A29" s="144" t="s">
        <v>145</v>
      </c>
      <c r="B29" s="135"/>
      <c r="C29" s="135"/>
      <c r="D29" s="206"/>
      <c r="E29" s="207">
        <v>0</v>
      </c>
      <c r="F29" s="208">
        <v>0</v>
      </c>
      <c r="G29" s="209">
        <v>406946.21664657199</v>
      </c>
      <c r="H29" s="210"/>
      <c r="I29" s="211">
        <f t="shared" ref="I29:I36" si="0">E29+F29*G29/100</f>
        <v>0</v>
      </c>
      <c r="BA29" s="1">
        <v>0</v>
      </c>
    </row>
    <row r="30" spans="1:57" x14ac:dyDescent="0.2">
      <c r="A30" s="144" t="s">
        <v>146</v>
      </c>
      <c r="B30" s="135"/>
      <c r="C30" s="135"/>
      <c r="D30" s="206"/>
      <c r="E30" s="207">
        <v>0</v>
      </c>
      <c r="F30" s="208">
        <v>0</v>
      </c>
      <c r="G30" s="209">
        <v>406946.21664657199</v>
      </c>
      <c r="H30" s="210"/>
      <c r="I30" s="211">
        <f t="shared" si="0"/>
        <v>0</v>
      </c>
      <c r="BA30" s="1">
        <v>0</v>
      </c>
    </row>
    <row r="31" spans="1:57" x14ac:dyDescent="0.2">
      <c r="A31" s="144" t="s">
        <v>147</v>
      </c>
      <c r="B31" s="135"/>
      <c r="C31" s="135"/>
      <c r="D31" s="206"/>
      <c r="E31" s="207">
        <v>0</v>
      </c>
      <c r="F31" s="208">
        <v>0</v>
      </c>
      <c r="G31" s="209">
        <v>406946.21664657199</v>
      </c>
      <c r="H31" s="210"/>
      <c r="I31" s="211">
        <f t="shared" si="0"/>
        <v>0</v>
      </c>
      <c r="BA31" s="1">
        <v>0</v>
      </c>
    </row>
    <row r="32" spans="1:57" x14ac:dyDescent="0.2">
      <c r="A32" s="144" t="s">
        <v>148</v>
      </c>
      <c r="B32" s="135"/>
      <c r="C32" s="135"/>
      <c r="D32" s="206"/>
      <c r="E32" s="207">
        <v>0</v>
      </c>
      <c r="F32" s="208">
        <v>0</v>
      </c>
      <c r="G32" s="209">
        <v>406946.21664657199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149</v>
      </c>
      <c r="B33" s="135"/>
      <c r="C33" s="135"/>
      <c r="D33" s="206"/>
      <c r="E33" s="207">
        <v>0</v>
      </c>
      <c r="F33" s="208">
        <v>0</v>
      </c>
      <c r="G33" s="209">
        <v>412973.21664657199</v>
      </c>
      <c r="H33" s="210"/>
      <c r="I33" s="211">
        <f t="shared" si="0"/>
        <v>0</v>
      </c>
      <c r="BA33" s="1">
        <v>1</v>
      </c>
    </row>
    <row r="34" spans="1:53" x14ac:dyDescent="0.2">
      <c r="A34" s="144" t="s">
        <v>150</v>
      </c>
      <c r="B34" s="135"/>
      <c r="C34" s="135"/>
      <c r="D34" s="206"/>
      <c r="E34" s="207">
        <v>0</v>
      </c>
      <c r="F34" s="208">
        <v>0</v>
      </c>
      <c r="G34" s="209">
        <v>412973.21664657199</v>
      </c>
      <c r="H34" s="210"/>
      <c r="I34" s="211">
        <f t="shared" si="0"/>
        <v>0</v>
      </c>
      <c r="BA34" s="1">
        <v>1</v>
      </c>
    </row>
    <row r="35" spans="1:53" x14ac:dyDescent="0.2">
      <c r="A35" s="144" t="s">
        <v>151</v>
      </c>
      <c r="B35" s="135"/>
      <c r="C35" s="135"/>
      <c r="D35" s="206"/>
      <c r="E35" s="207">
        <v>0</v>
      </c>
      <c r="F35" s="208">
        <v>0</v>
      </c>
      <c r="G35" s="209">
        <v>412973.21664657199</v>
      </c>
      <c r="H35" s="210"/>
      <c r="I35" s="211">
        <f t="shared" si="0"/>
        <v>0</v>
      </c>
      <c r="BA35" s="1">
        <v>2</v>
      </c>
    </row>
    <row r="36" spans="1:53" x14ac:dyDescent="0.2">
      <c r="A36" s="144" t="s">
        <v>152</v>
      </c>
      <c r="B36" s="135"/>
      <c r="C36" s="135"/>
      <c r="D36" s="206"/>
      <c r="E36" s="207">
        <v>0</v>
      </c>
      <c r="F36" s="208">
        <v>0</v>
      </c>
      <c r="G36" s="209">
        <v>412973.21664657199</v>
      </c>
      <c r="H36" s="210"/>
      <c r="I36" s="211">
        <f t="shared" si="0"/>
        <v>0</v>
      </c>
      <c r="BA36" s="1">
        <v>2</v>
      </c>
    </row>
    <row r="37" spans="1:53" ht="13.5" thickBot="1" x14ac:dyDescent="0.25">
      <c r="A37" s="212"/>
      <c r="B37" s="213" t="s">
        <v>82</v>
      </c>
      <c r="C37" s="214"/>
      <c r="D37" s="215"/>
      <c r="E37" s="216"/>
      <c r="F37" s="217"/>
      <c r="G37" s="217"/>
      <c r="H37" s="337">
        <f>SUM(I29:I36)</f>
        <v>0</v>
      </c>
      <c r="I37" s="338"/>
    </row>
    <row r="39" spans="1:53" x14ac:dyDescent="0.2">
      <c r="B39" s="14"/>
      <c r="F39" s="218"/>
      <c r="G39" s="219"/>
      <c r="H39" s="219"/>
      <c r="I39" s="46"/>
    </row>
    <row r="40" spans="1:53" x14ac:dyDescent="0.2">
      <c r="F40" s="218"/>
      <c r="G40" s="219"/>
      <c r="H40" s="219"/>
      <c r="I40" s="46"/>
    </row>
    <row r="41" spans="1:53" x14ac:dyDescent="0.2"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CB233"/>
  <sheetViews>
    <sheetView showGridLines="0" showZeros="0" topLeftCell="A40" zoomScaleNormal="100" zoomScaleSheetLayoutView="100" workbookViewId="0">
      <selection activeCell="F49" sqref="F49:F53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3" t="s">
        <v>83</v>
      </c>
      <c r="B1" s="343"/>
      <c r="C1" s="343"/>
      <c r="D1" s="343"/>
      <c r="E1" s="343"/>
      <c r="F1" s="343"/>
      <c r="G1" s="343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04.31 Větrná 9'!H1</f>
        <v>51-2017</v>
      </c>
      <c r="G3" s="227"/>
    </row>
    <row r="4" spans="1:80" ht="13.5" thickBot="1" x14ac:dyDescent="0.25">
      <c r="A4" s="344" t="s">
        <v>74</v>
      </c>
      <c r="B4" s="333"/>
      <c r="C4" s="180" t="s">
        <v>444</v>
      </c>
      <c r="D4" s="228"/>
      <c r="E4" s="345" t="str">
        <f>'SO 04.31 Větrná 9'!G2</f>
        <v>Lokalita Uherský Brod-  východ</v>
      </c>
      <c r="F4" s="346"/>
      <c r="G4" s="347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ht="22.5" x14ac:dyDescent="0.2">
      <c r="A8" s="248">
        <v>1</v>
      </c>
      <c r="B8" s="249" t="s">
        <v>357</v>
      </c>
      <c r="C8" s="250" t="s">
        <v>509</v>
      </c>
      <c r="D8" s="251" t="s">
        <v>177</v>
      </c>
      <c r="E8" s="252">
        <v>10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x14ac:dyDescent="0.2">
      <c r="A9" s="248">
        <v>2</v>
      </c>
      <c r="B9" s="249" t="s">
        <v>158</v>
      </c>
      <c r="C9" s="250" t="s">
        <v>159</v>
      </c>
      <c r="D9" s="251" t="s">
        <v>156</v>
      </c>
      <c r="E9" s="252">
        <v>6</v>
      </c>
      <c r="F9" s="252"/>
      <c r="G9" s="253">
        <f>E9*F9</f>
        <v>0</v>
      </c>
      <c r="H9" s="254">
        <v>0</v>
      </c>
      <c r="I9" s="255">
        <f>E9*H9</f>
        <v>0</v>
      </c>
      <c r="J9" s="254">
        <v>0</v>
      </c>
      <c r="K9" s="255">
        <f>E9*J9</f>
        <v>0</v>
      </c>
      <c r="O9" s="247">
        <v>2</v>
      </c>
      <c r="AA9" s="220">
        <v>1</v>
      </c>
      <c r="AB9" s="220">
        <v>1</v>
      </c>
      <c r="AC9" s="220">
        <v>1</v>
      </c>
      <c r="AZ9" s="220">
        <v>1</v>
      </c>
      <c r="BA9" s="220">
        <f>IF(AZ9=1,G9,0)</f>
        <v>0</v>
      </c>
      <c r="BB9" s="220">
        <f>IF(AZ9=2,G9,0)</f>
        <v>0</v>
      </c>
      <c r="BC9" s="220">
        <f>IF(AZ9=3,G9,0)</f>
        <v>0</v>
      </c>
      <c r="BD9" s="220">
        <f>IF(AZ9=4,G9,0)</f>
        <v>0</v>
      </c>
      <c r="BE9" s="220">
        <f>IF(AZ9=5,G9,0)</f>
        <v>0</v>
      </c>
      <c r="CA9" s="247">
        <v>1</v>
      </c>
      <c r="CB9" s="247">
        <v>1</v>
      </c>
    </row>
    <row r="10" spans="1:80" x14ac:dyDescent="0.2">
      <c r="A10" s="256"/>
      <c r="B10" s="260"/>
      <c r="C10" s="348" t="s">
        <v>446</v>
      </c>
      <c r="D10" s="349"/>
      <c r="E10" s="261">
        <v>6</v>
      </c>
      <c r="F10" s="262"/>
      <c r="G10" s="263"/>
      <c r="H10" s="264"/>
      <c r="I10" s="258"/>
      <c r="J10" s="265"/>
      <c r="K10" s="258"/>
      <c r="M10" s="259" t="s">
        <v>446</v>
      </c>
      <c r="O10" s="247"/>
    </row>
    <row r="11" spans="1:80" ht="22.5" x14ac:dyDescent="0.2">
      <c r="A11" s="248">
        <v>3</v>
      </c>
      <c r="B11" s="249" t="s">
        <v>160</v>
      </c>
      <c r="C11" s="250" t="s">
        <v>514</v>
      </c>
      <c r="D11" s="251" t="s">
        <v>156</v>
      </c>
      <c r="E11" s="252">
        <v>10.275</v>
      </c>
      <c r="F11" s="252"/>
      <c r="G11" s="253">
        <f>E11*F11</f>
        <v>0</v>
      </c>
      <c r="H11" s="254">
        <v>0</v>
      </c>
      <c r="I11" s="255">
        <f>E11*H11</f>
        <v>0</v>
      </c>
      <c r="J11" s="254">
        <v>0</v>
      </c>
      <c r="K11" s="255">
        <f>E11*J11</f>
        <v>0</v>
      </c>
      <c r="O11" s="247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7">
        <v>1</v>
      </c>
      <c r="CB11" s="247">
        <v>1</v>
      </c>
    </row>
    <row r="12" spans="1:80" x14ac:dyDescent="0.2">
      <c r="A12" s="256"/>
      <c r="B12" s="260"/>
      <c r="C12" s="348" t="s">
        <v>360</v>
      </c>
      <c r="D12" s="349"/>
      <c r="E12" s="261">
        <v>10.275</v>
      </c>
      <c r="F12" s="262"/>
      <c r="G12" s="263"/>
      <c r="H12" s="264"/>
      <c r="I12" s="258"/>
      <c r="J12" s="265"/>
      <c r="K12" s="258"/>
      <c r="M12" s="259" t="s">
        <v>360</v>
      </c>
      <c r="O12" s="247"/>
    </row>
    <row r="13" spans="1:80" ht="22.5" x14ac:dyDescent="0.2">
      <c r="A13" s="248">
        <v>4</v>
      </c>
      <c r="B13" s="249" t="s">
        <v>161</v>
      </c>
      <c r="C13" s="250" t="s">
        <v>162</v>
      </c>
      <c r="D13" s="251" t="s">
        <v>156</v>
      </c>
      <c r="E13" s="252">
        <v>0.25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48">
        <v>5</v>
      </c>
      <c r="B14" s="249" t="s">
        <v>163</v>
      </c>
      <c r="C14" s="250" t="s">
        <v>164</v>
      </c>
      <c r="D14" s="251" t="s">
        <v>156</v>
      </c>
      <c r="E14" s="252">
        <v>17.125</v>
      </c>
      <c r="F14" s="252"/>
      <c r="G14" s="253">
        <f>E14*F14</f>
        <v>0</v>
      </c>
      <c r="H14" s="254">
        <v>0</v>
      </c>
      <c r="I14" s="255">
        <f>E14*H14</f>
        <v>0</v>
      </c>
      <c r="J14" s="254">
        <v>0</v>
      </c>
      <c r="K14" s="255">
        <f>E14*J14</f>
        <v>0</v>
      </c>
      <c r="O14" s="247">
        <v>2</v>
      </c>
      <c r="AA14" s="220">
        <v>1</v>
      </c>
      <c r="AB14" s="220">
        <v>1</v>
      </c>
      <c r="AC14" s="220">
        <v>1</v>
      </c>
      <c r="AZ14" s="220">
        <v>1</v>
      </c>
      <c r="BA14" s="220">
        <f>IF(AZ14=1,G14,0)</f>
        <v>0</v>
      </c>
      <c r="BB14" s="220">
        <f>IF(AZ14=2,G14,0)</f>
        <v>0</v>
      </c>
      <c r="BC14" s="220">
        <f>IF(AZ14=3,G14,0)</f>
        <v>0</v>
      </c>
      <c r="BD14" s="220">
        <f>IF(AZ14=4,G14,0)</f>
        <v>0</v>
      </c>
      <c r="BE14" s="220">
        <f>IF(AZ14=5,G14,0)</f>
        <v>0</v>
      </c>
      <c r="CA14" s="247">
        <v>1</v>
      </c>
      <c r="CB14" s="247">
        <v>1</v>
      </c>
    </row>
    <row r="15" spans="1:80" x14ac:dyDescent="0.2">
      <c r="A15" s="256"/>
      <c r="B15" s="257"/>
      <c r="C15" s="339" t="s">
        <v>165</v>
      </c>
      <c r="D15" s="340"/>
      <c r="E15" s="340"/>
      <c r="F15" s="340"/>
      <c r="G15" s="341"/>
      <c r="I15" s="258"/>
      <c r="K15" s="258"/>
      <c r="L15" s="259" t="s">
        <v>165</v>
      </c>
      <c r="O15" s="247">
        <v>3</v>
      </c>
    </row>
    <row r="16" spans="1:80" x14ac:dyDescent="0.2">
      <c r="A16" s="256"/>
      <c r="B16" s="257"/>
      <c r="C16" s="339" t="s">
        <v>166</v>
      </c>
      <c r="D16" s="340"/>
      <c r="E16" s="340"/>
      <c r="F16" s="340"/>
      <c r="G16" s="341"/>
      <c r="I16" s="258"/>
      <c r="K16" s="258"/>
      <c r="L16" s="259" t="s">
        <v>166</v>
      </c>
      <c r="O16" s="247">
        <v>3</v>
      </c>
    </row>
    <row r="17" spans="1:80" x14ac:dyDescent="0.2">
      <c r="A17" s="256"/>
      <c r="B17" s="260"/>
      <c r="C17" s="350" t="s">
        <v>167</v>
      </c>
      <c r="D17" s="349"/>
      <c r="E17" s="286">
        <v>0</v>
      </c>
      <c r="F17" s="262"/>
      <c r="G17" s="263"/>
      <c r="H17" s="264"/>
      <c r="I17" s="258"/>
      <c r="J17" s="265"/>
      <c r="K17" s="258"/>
      <c r="M17" s="259" t="s">
        <v>167</v>
      </c>
      <c r="O17" s="247"/>
    </row>
    <row r="18" spans="1:80" x14ac:dyDescent="0.2">
      <c r="A18" s="256"/>
      <c r="B18" s="260"/>
      <c r="C18" s="350" t="s">
        <v>447</v>
      </c>
      <c r="D18" s="349"/>
      <c r="E18" s="286">
        <v>41.1</v>
      </c>
      <c r="F18" s="262"/>
      <c r="G18" s="263"/>
      <c r="H18" s="264"/>
      <c r="I18" s="258"/>
      <c r="J18" s="265"/>
      <c r="K18" s="258"/>
      <c r="M18" s="259" t="s">
        <v>447</v>
      </c>
      <c r="O18" s="247"/>
    </row>
    <row r="19" spans="1:80" x14ac:dyDescent="0.2">
      <c r="A19" s="256"/>
      <c r="B19" s="260"/>
      <c r="C19" s="350" t="s">
        <v>361</v>
      </c>
      <c r="D19" s="349"/>
      <c r="E19" s="286">
        <v>-6.85</v>
      </c>
      <c r="F19" s="262"/>
      <c r="G19" s="263"/>
      <c r="H19" s="264"/>
      <c r="I19" s="258"/>
      <c r="J19" s="265"/>
      <c r="K19" s="258"/>
      <c r="M19" s="259" t="s">
        <v>361</v>
      </c>
      <c r="O19" s="247"/>
    </row>
    <row r="20" spans="1:80" x14ac:dyDescent="0.2">
      <c r="A20" s="256"/>
      <c r="B20" s="260"/>
      <c r="C20" s="350" t="s">
        <v>168</v>
      </c>
      <c r="D20" s="349"/>
      <c r="E20" s="286">
        <v>34.25</v>
      </c>
      <c r="F20" s="262"/>
      <c r="G20" s="263"/>
      <c r="H20" s="264"/>
      <c r="I20" s="258"/>
      <c r="J20" s="265"/>
      <c r="K20" s="258"/>
      <c r="M20" s="259" t="s">
        <v>168</v>
      </c>
      <c r="O20" s="247"/>
    </row>
    <row r="21" spans="1:80" x14ac:dyDescent="0.2">
      <c r="A21" s="256"/>
      <c r="B21" s="260"/>
      <c r="C21" s="348" t="s">
        <v>448</v>
      </c>
      <c r="D21" s="349"/>
      <c r="E21" s="261">
        <v>17.125</v>
      </c>
      <c r="F21" s="262"/>
      <c r="G21" s="263"/>
      <c r="H21" s="264"/>
      <c r="I21" s="258"/>
      <c r="J21" s="265"/>
      <c r="K21" s="258"/>
      <c r="M21" s="259" t="s">
        <v>448</v>
      </c>
      <c r="O21" s="247"/>
    </row>
    <row r="22" spans="1:80" x14ac:dyDescent="0.2">
      <c r="A22" s="248">
        <v>6</v>
      </c>
      <c r="B22" s="249" t="s">
        <v>169</v>
      </c>
      <c r="C22" s="250" t="s">
        <v>170</v>
      </c>
      <c r="D22" s="251" t="s">
        <v>156</v>
      </c>
      <c r="E22" s="252">
        <v>17.125</v>
      </c>
      <c r="F22" s="252"/>
      <c r="G22" s="253">
        <f>E22*F22</f>
        <v>0</v>
      </c>
      <c r="H22" s="254">
        <v>0</v>
      </c>
      <c r="I22" s="255">
        <f>E22*H22</f>
        <v>0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x14ac:dyDescent="0.2">
      <c r="A23" s="256"/>
      <c r="B23" s="260"/>
      <c r="C23" s="350" t="s">
        <v>167</v>
      </c>
      <c r="D23" s="349"/>
      <c r="E23" s="286">
        <v>0</v>
      </c>
      <c r="F23" s="262"/>
      <c r="G23" s="263"/>
      <c r="H23" s="264"/>
      <c r="I23" s="258"/>
      <c r="J23" s="265"/>
      <c r="K23" s="258"/>
      <c r="M23" s="259" t="s">
        <v>167</v>
      </c>
      <c r="O23" s="247"/>
    </row>
    <row r="24" spans="1:80" x14ac:dyDescent="0.2">
      <c r="A24" s="256"/>
      <c r="B24" s="260"/>
      <c r="C24" s="350" t="s">
        <v>447</v>
      </c>
      <c r="D24" s="349"/>
      <c r="E24" s="286">
        <v>41.1</v>
      </c>
      <c r="F24" s="262"/>
      <c r="G24" s="263"/>
      <c r="H24" s="264"/>
      <c r="I24" s="258"/>
      <c r="J24" s="265"/>
      <c r="K24" s="258"/>
      <c r="M24" s="259" t="s">
        <v>447</v>
      </c>
      <c r="O24" s="247"/>
    </row>
    <row r="25" spans="1:80" x14ac:dyDescent="0.2">
      <c r="A25" s="256"/>
      <c r="B25" s="260"/>
      <c r="C25" s="350" t="s">
        <v>361</v>
      </c>
      <c r="D25" s="349"/>
      <c r="E25" s="286">
        <v>-6.85</v>
      </c>
      <c r="F25" s="262"/>
      <c r="G25" s="263"/>
      <c r="H25" s="264"/>
      <c r="I25" s="258"/>
      <c r="J25" s="265"/>
      <c r="K25" s="258"/>
      <c r="M25" s="259" t="s">
        <v>361</v>
      </c>
      <c r="O25" s="247"/>
    </row>
    <row r="26" spans="1:80" x14ac:dyDescent="0.2">
      <c r="A26" s="256"/>
      <c r="B26" s="260"/>
      <c r="C26" s="350" t="s">
        <v>168</v>
      </c>
      <c r="D26" s="349"/>
      <c r="E26" s="286">
        <v>34.25</v>
      </c>
      <c r="F26" s="262"/>
      <c r="G26" s="263"/>
      <c r="H26" s="264"/>
      <c r="I26" s="258"/>
      <c r="J26" s="265"/>
      <c r="K26" s="258"/>
      <c r="M26" s="259" t="s">
        <v>168</v>
      </c>
      <c r="O26" s="247"/>
    </row>
    <row r="27" spans="1:80" x14ac:dyDescent="0.2">
      <c r="A27" s="256"/>
      <c r="B27" s="260"/>
      <c r="C27" s="348" t="s">
        <v>448</v>
      </c>
      <c r="D27" s="349"/>
      <c r="E27" s="261">
        <v>17.125</v>
      </c>
      <c r="F27" s="262"/>
      <c r="G27" s="263"/>
      <c r="H27" s="264"/>
      <c r="I27" s="258"/>
      <c r="J27" s="265"/>
      <c r="K27" s="258"/>
      <c r="M27" s="259" t="s">
        <v>448</v>
      </c>
      <c r="O27" s="247"/>
    </row>
    <row r="28" spans="1:80" x14ac:dyDescent="0.2">
      <c r="A28" s="248">
        <v>7</v>
      </c>
      <c r="B28" s="249" t="s">
        <v>340</v>
      </c>
      <c r="C28" s="250" t="s">
        <v>341</v>
      </c>
      <c r="D28" s="251" t="s">
        <v>156</v>
      </c>
      <c r="E28" s="252">
        <v>4.1100000000000003</v>
      </c>
      <c r="F28" s="252"/>
      <c r="G28" s="253">
        <f>E28*F28</f>
        <v>0</v>
      </c>
      <c r="H28" s="254">
        <v>0</v>
      </c>
      <c r="I28" s="255">
        <f>E28*H28</f>
        <v>0</v>
      </c>
      <c r="J28" s="254">
        <v>0</v>
      </c>
      <c r="K28" s="255">
        <f>E28*J28</f>
        <v>0</v>
      </c>
      <c r="O28" s="247">
        <v>2</v>
      </c>
      <c r="AA28" s="220">
        <v>1</v>
      </c>
      <c r="AB28" s="220">
        <v>1</v>
      </c>
      <c r="AC28" s="220">
        <v>1</v>
      </c>
      <c r="AZ28" s="220">
        <v>1</v>
      </c>
      <c r="BA28" s="220">
        <f>IF(AZ28=1,G28,0)</f>
        <v>0</v>
      </c>
      <c r="BB28" s="220">
        <f>IF(AZ28=2,G28,0)</f>
        <v>0</v>
      </c>
      <c r="BC28" s="220">
        <f>IF(AZ28=3,G28,0)</f>
        <v>0</v>
      </c>
      <c r="BD28" s="220">
        <f>IF(AZ28=4,G28,0)</f>
        <v>0</v>
      </c>
      <c r="BE28" s="220">
        <f>IF(AZ28=5,G28,0)</f>
        <v>0</v>
      </c>
      <c r="CA28" s="247">
        <v>1</v>
      </c>
      <c r="CB28" s="247">
        <v>1</v>
      </c>
    </row>
    <row r="29" spans="1:80" x14ac:dyDescent="0.2">
      <c r="A29" s="256"/>
      <c r="B29" s="260"/>
      <c r="C29" s="348" t="s">
        <v>510</v>
      </c>
      <c r="D29" s="349"/>
      <c r="E29" s="261">
        <v>4.1100000000000003</v>
      </c>
      <c r="F29" s="262"/>
      <c r="G29" s="263"/>
      <c r="H29" s="264"/>
      <c r="I29" s="258"/>
      <c r="J29" s="265"/>
      <c r="K29" s="258"/>
      <c r="M29" s="259" t="s">
        <v>362</v>
      </c>
      <c r="O29" s="247"/>
    </row>
    <row r="30" spans="1:80" x14ac:dyDescent="0.2">
      <c r="A30" s="248">
        <v>8</v>
      </c>
      <c r="B30" s="249" t="s">
        <v>363</v>
      </c>
      <c r="C30" s="250" t="s">
        <v>364</v>
      </c>
      <c r="D30" s="251" t="s">
        <v>156</v>
      </c>
      <c r="E30" s="252">
        <v>4.1100000000000003</v>
      </c>
      <c r="F30" s="252"/>
      <c r="G30" s="253">
        <f>E30*F30</f>
        <v>0</v>
      </c>
      <c r="H30" s="254">
        <v>0</v>
      </c>
      <c r="I30" s="255">
        <f>E30*H30</f>
        <v>0</v>
      </c>
      <c r="J30" s="254">
        <v>0</v>
      </c>
      <c r="K30" s="255">
        <f>E30*J30</f>
        <v>0</v>
      </c>
      <c r="O30" s="247">
        <v>2</v>
      </c>
      <c r="AA30" s="220">
        <v>1</v>
      </c>
      <c r="AB30" s="220">
        <v>1</v>
      </c>
      <c r="AC30" s="220">
        <v>1</v>
      </c>
      <c r="AZ30" s="220">
        <v>1</v>
      </c>
      <c r="BA30" s="220">
        <f>IF(AZ30=1,G30,0)</f>
        <v>0</v>
      </c>
      <c r="BB30" s="220">
        <f>IF(AZ30=2,G30,0)</f>
        <v>0</v>
      </c>
      <c r="BC30" s="220">
        <f>IF(AZ30=3,G30,0)</f>
        <v>0</v>
      </c>
      <c r="BD30" s="220">
        <f>IF(AZ30=4,G30,0)</f>
        <v>0</v>
      </c>
      <c r="BE30" s="220">
        <f>IF(AZ30=5,G30,0)</f>
        <v>0</v>
      </c>
      <c r="CA30" s="247">
        <v>1</v>
      </c>
      <c r="CB30" s="247">
        <v>1</v>
      </c>
    </row>
    <row r="31" spans="1:80" x14ac:dyDescent="0.2">
      <c r="A31" s="248">
        <v>9</v>
      </c>
      <c r="B31" s="249" t="s">
        <v>171</v>
      </c>
      <c r="C31" s="250" t="s">
        <v>172</v>
      </c>
      <c r="D31" s="251" t="s">
        <v>156</v>
      </c>
      <c r="E31" s="252">
        <v>5.48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O31" s="247">
        <v>2</v>
      </c>
      <c r="AA31" s="220">
        <v>1</v>
      </c>
      <c r="AB31" s="220">
        <v>1</v>
      </c>
      <c r="AC31" s="220">
        <v>1</v>
      </c>
      <c r="AZ31" s="220">
        <v>1</v>
      </c>
      <c r="BA31" s="220">
        <f>IF(AZ31=1,G31,0)</f>
        <v>0</v>
      </c>
      <c r="BB31" s="220">
        <f>IF(AZ31=2,G31,0)</f>
        <v>0</v>
      </c>
      <c r="BC31" s="220">
        <f>IF(AZ31=3,G31,0)</f>
        <v>0</v>
      </c>
      <c r="BD31" s="220">
        <f>IF(AZ31=4,G31,0)</f>
        <v>0</v>
      </c>
      <c r="BE31" s="220">
        <f>IF(AZ31=5,G31,0)</f>
        <v>0</v>
      </c>
      <c r="CA31" s="247">
        <v>1</v>
      </c>
      <c r="CB31" s="247">
        <v>1</v>
      </c>
    </row>
    <row r="32" spans="1:80" x14ac:dyDescent="0.2">
      <c r="A32" s="256"/>
      <c r="B32" s="260"/>
      <c r="C32" s="348" t="s">
        <v>365</v>
      </c>
      <c r="D32" s="349"/>
      <c r="E32" s="261">
        <v>3.4249999999999998</v>
      </c>
      <c r="F32" s="262"/>
      <c r="G32" s="263"/>
      <c r="H32" s="264"/>
      <c r="I32" s="258"/>
      <c r="J32" s="265"/>
      <c r="K32" s="258"/>
      <c r="M32" s="259" t="s">
        <v>365</v>
      </c>
      <c r="O32" s="247"/>
    </row>
    <row r="33" spans="1:80" x14ac:dyDescent="0.2">
      <c r="A33" s="256"/>
      <c r="B33" s="260"/>
      <c r="C33" s="348" t="s">
        <v>366</v>
      </c>
      <c r="D33" s="349"/>
      <c r="E33" s="261">
        <v>2.0550000000000002</v>
      </c>
      <c r="F33" s="262"/>
      <c r="G33" s="263"/>
      <c r="H33" s="264"/>
      <c r="I33" s="258"/>
      <c r="J33" s="265"/>
      <c r="K33" s="258"/>
      <c r="M33" s="259" t="s">
        <v>366</v>
      </c>
      <c r="O33" s="247"/>
    </row>
    <row r="34" spans="1:80" x14ac:dyDescent="0.2">
      <c r="A34" s="248">
        <v>10</v>
      </c>
      <c r="B34" s="249" t="s">
        <v>173</v>
      </c>
      <c r="C34" s="250" t="s">
        <v>174</v>
      </c>
      <c r="D34" s="251" t="s">
        <v>156</v>
      </c>
      <c r="E34" s="252">
        <v>5.48</v>
      </c>
      <c r="F34" s="252"/>
      <c r="G34" s="253">
        <f>E34*F34</f>
        <v>0</v>
      </c>
      <c r="H34" s="254">
        <v>0</v>
      </c>
      <c r="I34" s="255">
        <f>E34*H34</f>
        <v>0</v>
      </c>
      <c r="J34" s="254">
        <v>0</v>
      </c>
      <c r="K34" s="255">
        <f>E34*J34</f>
        <v>0</v>
      </c>
      <c r="O34" s="247">
        <v>2</v>
      </c>
      <c r="AA34" s="220">
        <v>1</v>
      </c>
      <c r="AB34" s="220">
        <v>1</v>
      </c>
      <c r="AC34" s="220">
        <v>1</v>
      </c>
      <c r="AZ34" s="220">
        <v>1</v>
      </c>
      <c r="BA34" s="220">
        <f>IF(AZ34=1,G34,0)</f>
        <v>0</v>
      </c>
      <c r="BB34" s="220">
        <f>IF(AZ34=2,G34,0)</f>
        <v>0</v>
      </c>
      <c r="BC34" s="220">
        <f>IF(AZ34=3,G34,0)</f>
        <v>0</v>
      </c>
      <c r="BD34" s="220">
        <f>IF(AZ34=4,G34,0)</f>
        <v>0</v>
      </c>
      <c r="BE34" s="220">
        <f>IF(AZ34=5,G34,0)</f>
        <v>0</v>
      </c>
      <c r="CA34" s="247">
        <v>1</v>
      </c>
      <c r="CB34" s="247">
        <v>1</v>
      </c>
    </row>
    <row r="35" spans="1:80" x14ac:dyDescent="0.2">
      <c r="A35" s="256"/>
      <c r="B35" s="260"/>
      <c r="C35" s="348" t="s">
        <v>365</v>
      </c>
      <c r="D35" s="349"/>
      <c r="E35" s="261">
        <v>3.4249999999999998</v>
      </c>
      <c r="F35" s="262"/>
      <c r="G35" s="263"/>
      <c r="H35" s="264"/>
      <c r="I35" s="258"/>
      <c r="J35" s="265"/>
      <c r="K35" s="258"/>
      <c r="M35" s="259" t="s">
        <v>365</v>
      </c>
      <c r="O35" s="247"/>
    </row>
    <row r="36" spans="1:80" x14ac:dyDescent="0.2">
      <c r="A36" s="256"/>
      <c r="B36" s="260"/>
      <c r="C36" s="348" t="s">
        <v>366</v>
      </c>
      <c r="D36" s="349"/>
      <c r="E36" s="261">
        <v>2.0550000000000002</v>
      </c>
      <c r="F36" s="262"/>
      <c r="G36" s="263"/>
      <c r="H36" s="264"/>
      <c r="I36" s="258"/>
      <c r="J36" s="265"/>
      <c r="K36" s="258"/>
      <c r="M36" s="259" t="s">
        <v>366</v>
      </c>
      <c r="O36" s="247"/>
    </row>
    <row r="37" spans="1:80" x14ac:dyDescent="0.2">
      <c r="A37" s="248">
        <v>11</v>
      </c>
      <c r="B37" s="249" t="s">
        <v>175</v>
      </c>
      <c r="C37" s="250" t="s">
        <v>176</v>
      </c>
      <c r="D37" s="251" t="s">
        <v>177</v>
      </c>
      <c r="E37" s="252">
        <v>56.52</v>
      </c>
      <c r="F37" s="252"/>
      <c r="G37" s="253">
        <f>E37*F37</f>
        <v>0</v>
      </c>
      <c r="H37" s="254">
        <v>6.9999999999999999E-4</v>
      </c>
      <c r="I37" s="255">
        <f>E37*H37</f>
        <v>3.9564000000000002E-2</v>
      </c>
      <c r="J37" s="254">
        <v>0</v>
      </c>
      <c r="K37" s="255">
        <f>E37*J37</f>
        <v>0</v>
      </c>
      <c r="O37" s="247">
        <v>2</v>
      </c>
      <c r="AA37" s="220">
        <v>1</v>
      </c>
      <c r="AB37" s="220">
        <v>1</v>
      </c>
      <c r="AC37" s="220">
        <v>1</v>
      </c>
      <c r="AZ37" s="220">
        <v>1</v>
      </c>
      <c r="BA37" s="220">
        <f>IF(AZ37=1,G37,0)</f>
        <v>0</v>
      </c>
      <c r="BB37" s="220">
        <f>IF(AZ37=2,G37,0)</f>
        <v>0</v>
      </c>
      <c r="BC37" s="220">
        <f>IF(AZ37=3,G37,0)</f>
        <v>0</v>
      </c>
      <c r="BD37" s="220">
        <f>IF(AZ37=4,G37,0)</f>
        <v>0</v>
      </c>
      <c r="BE37" s="220">
        <f>IF(AZ37=5,G37,0)</f>
        <v>0</v>
      </c>
      <c r="CA37" s="247">
        <v>1</v>
      </c>
      <c r="CB37" s="247">
        <v>1</v>
      </c>
    </row>
    <row r="38" spans="1:80" x14ac:dyDescent="0.2">
      <c r="A38" s="256"/>
      <c r="B38" s="260"/>
      <c r="C38" s="348" t="s">
        <v>449</v>
      </c>
      <c r="D38" s="349"/>
      <c r="E38" s="261">
        <v>40.82</v>
      </c>
      <c r="F38" s="262"/>
      <c r="G38" s="263"/>
      <c r="H38" s="264"/>
      <c r="I38" s="258"/>
      <c r="J38" s="265"/>
      <c r="K38" s="258"/>
      <c r="M38" s="259" t="s">
        <v>449</v>
      </c>
      <c r="O38" s="247"/>
    </row>
    <row r="39" spans="1:80" x14ac:dyDescent="0.2">
      <c r="A39" s="256"/>
      <c r="B39" s="260"/>
      <c r="C39" s="348" t="s">
        <v>367</v>
      </c>
      <c r="D39" s="349"/>
      <c r="E39" s="261">
        <v>15.7</v>
      </c>
      <c r="F39" s="262"/>
      <c r="G39" s="263"/>
      <c r="H39" s="264"/>
      <c r="I39" s="258"/>
      <c r="J39" s="265"/>
      <c r="K39" s="258"/>
      <c r="M39" s="259" t="s">
        <v>367</v>
      </c>
      <c r="O39" s="247"/>
    </row>
    <row r="40" spans="1:80" x14ac:dyDescent="0.2">
      <c r="A40" s="248">
        <v>12</v>
      </c>
      <c r="B40" s="249" t="s">
        <v>178</v>
      </c>
      <c r="C40" s="250" t="s">
        <v>179</v>
      </c>
      <c r="D40" s="251" t="s">
        <v>177</v>
      </c>
      <c r="E40" s="252">
        <v>56.52</v>
      </c>
      <c r="F40" s="252"/>
      <c r="G40" s="253">
        <f>E40*F40</f>
        <v>0</v>
      </c>
      <c r="H40" s="254">
        <v>0</v>
      </c>
      <c r="I40" s="255">
        <f>E40*H40</f>
        <v>0</v>
      </c>
      <c r="J40" s="254">
        <v>0</v>
      </c>
      <c r="K40" s="255">
        <f>E40*J40</f>
        <v>0</v>
      </c>
      <c r="O40" s="247">
        <v>2</v>
      </c>
      <c r="AA40" s="220">
        <v>1</v>
      </c>
      <c r="AB40" s="220">
        <v>1</v>
      </c>
      <c r="AC40" s="220">
        <v>1</v>
      </c>
      <c r="AZ40" s="220">
        <v>1</v>
      </c>
      <c r="BA40" s="220">
        <f>IF(AZ40=1,G40,0)</f>
        <v>0</v>
      </c>
      <c r="BB40" s="220">
        <f>IF(AZ40=2,G40,0)</f>
        <v>0</v>
      </c>
      <c r="BC40" s="220">
        <f>IF(AZ40=3,G40,0)</f>
        <v>0</v>
      </c>
      <c r="BD40" s="220">
        <f>IF(AZ40=4,G40,0)</f>
        <v>0</v>
      </c>
      <c r="BE40" s="220">
        <f>IF(AZ40=5,G40,0)</f>
        <v>0</v>
      </c>
      <c r="CA40" s="247">
        <v>1</v>
      </c>
      <c r="CB40" s="247">
        <v>1</v>
      </c>
    </row>
    <row r="41" spans="1:80" x14ac:dyDescent="0.2">
      <c r="A41" s="248">
        <v>13</v>
      </c>
      <c r="B41" s="249" t="s">
        <v>180</v>
      </c>
      <c r="C41" s="250" t="s">
        <v>181</v>
      </c>
      <c r="D41" s="251" t="s">
        <v>156</v>
      </c>
      <c r="E41" s="252">
        <v>45.21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0</v>
      </c>
      <c r="K41" s="255">
        <f>E41*J41</f>
        <v>0</v>
      </c>
      <c r="O41" s="247">
        <v>2</v>
      </c>
      <c r="AA41" s="220">
        <v>1</v>
      </c>
      <c r="AB41" s="220">
        <v>1</v>
      </c>
      <c r="AC41" s="220">
        <v>1</v>
      </c>
      <c r="AZ41" s="220">
        <v>1</v>
      </c>
      <c r="BA41" s="220">
        <f>IF(AZ41=1,G41,0)</f>
        <v>0</v>
      </c>
      <c r="BB41" s="220">
        <f>IF(AZ41=2,G41,0)</f>
        <v>0</v>
      </c>
      <c r="BC41" s="220">
        <f>IF(AZ41=3,G41,0)</f>
        <v>0</v>
      </c>
      <c r="BD41" s="220">
        <f>IF(AZ41=4,G41,0)</f>
        <v>0</v>
      </c>
      <c r="BE41" s="220">
        <f>IF(AZ41=5,G41,0)</f>
        <v>0</v>
      </c>
      <c r="CA41" s="247">
        <v>1</v>
      </c>
      <c r="CB41" s="247">
        <v>1</v>
      </c>
    </row>
    <row r="42" spans="1:80" x14ac:dyDescent="0.2">
      <c r="A42" s="256"/>
      <c r="B42" s="260"/>
      <c r="C42" s="348" t="s">
        <v>447</v>
      </c>
      <c r="D42" s="349"/>
      <c r="E42" s="261">
        <v>41.1</v>
      </c>
      <c r="F42" s="262"/>
      <c r="G42" s="263"/>
      <c r="H42" s="264"/>
      <c r="I42" s="258"/>
      <c r="J42" s="265"/>
      <c r="K42" s="258"/>
      <c r="M42" s="259" t="s">
        <v>447</v>
      </c>
      <c r="O42" s="247"/>
    </row>
    <row r="43" spans="1:80" x14ac:dyDescent="0.2">
      <c r="A43" s="256"/>
      <c r="B43" s="260"/>
      <c r="C43" s="348" t="s">
        <v>368</v>
      </c>
      <c r="D43" s="349"/>
      <c r="E43" s="261">
        <v>4.1100000000000003</v>
      </c>
      <c r="F43" s="262"/>
      <c r="G43" s="263"/>
      <c r="H43" s="264"/>
      <c r="I43" s="258"/>
      <c r="J43" s="265"/>
      <c r="K43" s="258"/>
      <c r="M43" s="259" t="s">
        <v>368</v>
      </c>
      <c r="O43" s="247"/>
    </row>
    <row r="44" spans="1:80" ht="22.5" x14ac:dyDescent="0.2">
      <c r="A44" s="248">
        <v>14</v>
      </c>
      <c r="B44" s="249" t="s">
        <v>182</v>
      </c>
      <c r="C44" s="250" t="s">
        <v>511</v>
      </c>
      <c r="D44" s="251" t="s">
        <v>156</v>
      </c>
      <c r="E44" s="252">
        <v>47.1</v>
      </c>
      <c r="F44" s="252"/>
      <c r="G44" s="253">
        <f>E44*F44</f>
        <v>0</v>
      </c>
      <c r="H44" s="254">
        <v>0</v>
      </c>
      <c r="I44" s="255">
        <f>E44*H44</f>
        <v>0</v>
      </c>
      <c r="J44" s="254">
        <v>0</v>
      </c>
      <c r="K44" s="255">
        <f>E44*J44</f>
        <v>0</v>
      </c>
      <c r="O44" s="247">
        <v>2</v>
      </c>
      <c r="AA44" s="220">
        <v>1</v>
      </c>
      <c r="AB44" s="220">
        <v>1</v>
      </c>
      <c r="AC44" s="220">
        <v>1</v>
      </c>
      <c r="AZ44" s="220">
        <v>1</v>
      </c>
      <c r="BA44" s="220">
        <f>IF(AZ44=1,G44,0)</f>
        <v>0</v>
      </c>
      <c r="BB44" s="220">
        <f>IF(AZ44=2,G44,0)</f>
        <v>0</v>
      </c>
      <c r="BC44" s="220">
        <f>IF(AZ44=3,G44,0)</f>
        <v>0</v>
      </c>
      <c r="BD44" s="220">
        <f>IF(AZ44=4,G44,0)</f>
        <v>0</v>
      </c>
      <c r="BE44" s="220">
        <f>IF(AZ44=5,G44,0)</f>
        <v>0</v>
      </c>
      <c r="CA44" s="247">
        <v>1</v>
      </c>
      <c r="CB44" s="247">
        <v>1</v>
      </c>
    </row>
    <row r="45" spans="1:80" x14ac:dyDescent="0.2">
      <c r="A45" s="256"/>
      <c r="B45" s="260"/>
      <c r="C45" s="348" t="s">
        <v>450</v>
      </c>
      <c r="D45" s="349"/>
      <c r="E45" s="261">
        <v>6</v>
      </c>
      <c r="F45" s="262"/>
      <c r="G45" s="263"/>
      <c r="H45" s="264"/>
      <c r="I45" s="258"/>
      <c r="J45" s="265"/>
      <c r="K45" s="258"/>
      <c r="M45" s="259" t="s">
        <v>450</v>
      </c>
      <c r="O45" s="247"/>
    </row>
    <row r="46" spans="1:80" x14ac:dyDescent="0.2">
      <c r="A46" s="256"/>
      <c r="B46" s="260"/>
      <c r="C46" s="348" t="s">
        <v>451</v>
      </c>
      <c r="D46" s="349"/>
      <c r="E46" s="261">
        <v>41.1</v>
      </c>
      <c r="F46" s="262"/>
      <c r="G46" s="263"/>
      <c r="H46" s="264"/>
      <c r="I46" s="258"/>
      <c r="J46" s="265"/>
      <c r="K46" s="258"/>
      <c r="M46" s="259" t="s">
        <v>451</v>
      </c>
      <c r="O46" s="247"/>
    </row>
    <row r="47" spans="1:80" x14ac:dyDescent="0.2">
      <c r="A47" s="256"/>
      <c r="B47" s="260"/>
      <c r="C47" s="348" t="s">
        <v>369</v>
      </c>
      <c r="D47" s="349"/>
      <c r="E47" s="261">
        <v>4.1100000000000003</v>
      </c>
      <c r="F47" s="262"/>
      <c r="G47" s="263"/>
      <c r="H47" s="264"/>
      <c r="I47" s="258"/>
      <c r="J47" s="265"/>
      <c r="K47" s="258"/>
      <c r="M47" s="259" t="s">
        <v>369</v>
      </c>
      <c r="O47" s="247"/>
    </row>
    <row r="48" spans="1:80" x14ac:dyDescent="0.2">
      <c r="A48" s="256"/>
      <c r="B48" s="260"/>
      <c r="C48" s="348" t="s">
        <v>370</v>
      </c>
      <c r="D48" s="349"/>
      <c r="E48" s="261">
        <v>-4.1100000000000003</v>
      </c>
      <c r="F48" s="262"/>
      <c r="G48" s="263"/>
      <c r="H48" s="264"/>
      <c r="I48" s="258"/>
      <c r="J48" s="265"/>
      <c r="K48" s="258"/>
      <c r="M48" s="259" t="s">
        <v>370</v>
      </c>
      <c r="O48" s="247"/>
    </row>
    <row r="49" spans="1:80" x14ac:dyDescent="0.2">
      <c r="A49" s="248">
        <v>15</v>
      </c>
      <c r="B49" s="249" t="s">
        <v>183</v>
      </c>
      <c r="C49" s="250" t="s">
        <v>184</v>
      </c>
      <c r="D49" s="251" t="s">
        <v>156</v>
      </c>
      <c r="E49" s="252">
        <v>47.1</v>
      </c>
      <c r="F49" s="252"/>
      <c r="G49" s="253">
        <f>E49*F49</f>
        <v>0</v>
      </c>
      <c r="H49" s="254">
        <v>0</v>
      </c>
      <c r="I49" s="255">
        <f>E49*H49</f>
        <v>0</v>
      </c>
      <c r="J49" s="254">
        <v>0</v>
      </c>
      <c r="K49" s="255">
        <f>E49*J49</f>
        <v>0</v>
      </c>
      <c r="O49" s="247">
        <v>2</v>
      </c>
      <c r="AA49" s="220">
        <v>1</v>
      </c>
      <c r="AB49" s="220">
        <v>1</v>
      </c>
      <c r="AC49" s="220">
        <v>1</v>
      </c>
      <c r="AZ49" s="220">
        <v>1</v>
      </c>
      <c r="BA49" s="220">
        <f>IF(AZ49=1,G49,0)</f>
        <v>0</v>
      </c>
      <c r="BB49" s="220">
        <f>IF(AZ49=2,G49,0)</f>
        <v>0</v>
      </c>
      <c r="BC49" s="220">
        <f>IF(AZ49=3,G49,0)</f>
        <v>0</v>
      </c>
      <c r="BD49" s="220">
        <f>IF(AZ49=4,G49,0)</f>
        <v>0</v>
      </c>
      <c r="BE49" s="220">
        <f>IF(AZ49=5,G49,0)</f>
        <v>0</v>
      </c>
      <c r="CA49" s="247">
        <v>1</v>
      </c>
      <c r="CB49" s="247">
        <v>1</v>
      </c>
    </row>
    <row r="50" spans="1:80" x14ac:dyDescent="0.2">
      <c r="A50" s="248">
        <v>16</v>
      </c>
      <c r="B50" s="249" t="s">
        <v>185</v>
      </c>
      <c r="C50" s="250" t="s">
        <v>186</v>
      </c>
      <c r="D50" s="251" t="s">
        <v>156</v>
      </c>
      <c r="E50" s="252">
        <v>47.1</v>
      </c>
      <c r="F50" s="252"/>
      <c r="G50" s="253">
        <f>E50*F50</f>
        <v>0</v>
      </c>
      <c r="H50" s="254">
        <v>0</v>
      </c>
      <c r="I50" s="255">
        <f>E50*H50</f>
        <v>0</v>
      </c>
      <c r="J50" s="254">
        <v>0</v>
      </c>
      <c r="K50" s="255">
        <f>E50*J50</f>
        <v>0</v>
      </c>
      <c r="O50" s="247">
        <v>2</v>
      </c>
      <c r="AA50" s="220">
        <v>1</v>
      </c>
      <c r="AB50" s="220">
        <v>1</v>
      </c>
      <c r="AC50" s="220">
        <v>1</v>
      </c>
      <c r="AZ50" s="220">
        <v>1</v>
      </c>
      <c r="BA50" s="220">
        <f>IF(AZ50=1,G50,0)</f>
        <v>0</v>
      </c>
      <c r="BB50" s="220">
        <f>IF(AZ50=2,G50,0)</f>
        <v>0</v>
      </c>
      <c r="BC50" s="220">
        <f>IF(AZ50=3,G50,0)</f>
        <v>0</v>
      </c>
      <c r="BD50" s="220">
        <f>IF(AZ50=4,G50,0)</f>
        <v>0</v>
      </c>
      <c r="BE50" s="220">
        <f>IF(AZ50=5,G50,0)</f>
        <v>0</v>
      </c>
      <c r="CA50" s="247">
        <v>1</v>
      </c>
      <c r="CB50" s="247">
        <v>1</v>
      </c>
    </row>
    <row r="51" spans="1:80" x14ac:dyDescent="0.2">
      <c r="A51" s="248">
        <v>17</v>
      </c>
      <c r="B51" s="249" t="s">
        <v>284</v>
      </c>
      <c r="C51" s="250" t="s">
        <v>285</v>
      </c>
      <c r="D51" s="251" t="s">
        <v>156</v>
      </c>
      <c r="E51" s="252">
        <v>4.1100000000000003</v>
      </c>
      <c r="F51" s="252"/>
      <c r="G51" s="253">
        <f>E51*F51</f>
        <v>0</v>
      </c>
      <c r="H51" s="254">
        <v>0</v>
      </c>
      <c r="I51" s="255">
        <f>E51*H51</f>
        <v>0</v>
      </c>
      <c r="J51" s="254">
        <v>0</v>
      </c>
      <c r="K51" s="255">
        <f>E51*J51</f>
        <v>0</v>
      </c>
      <c r="O51" s="247">
        <v>2</v>
      </c>
      <c r="AA51" s="220">
        <v>1</v>
      </c>
      <c r="AB51" s="220">
        <v>1</v>
      </c>
      <c r="AC51" s="220">
        <v>1</v>
      </c>
      <c r="AZ51" s="220">
        <v>1</v>
      </c>
      <c r="BA51" s="220">
        <f>IF(AZ51=1,G51,0)</f>
        <v>0</v>
      </c>
      <c r="BB51" s="220">
        <f>IF(AZ51=2,G51,0)</f>
        <v>0</v>
      </c>
      <c r="BC51" s="220">
        <f>IF(AZ51=3,G51,0)</f>
        <v>0</v>
      </c>
      <c r="BD51" s="220">
        <f>IF(AZ51=4,G51,0)</f>
        <v>0</v>
      </c>
      <c r="BE51" s="220">
        <f>IF(AZ51=5,G51,0)</f>
        <v>0</v>
      </c>
      <c r="CA51" s="247">
        <v>1</v>
      </c>
      <c r="CB51" s="247">
        <v>1</v>
      </c>
    </row>
    <row r="52" spans="1:80" x14ac:dyDescent="0.2">
      <c r="A52" s="256"/>
      <c r="B52" s="260"/>
      <c r="C52" s="348" t="s">
        <v>369</v>
      </c>
      <c r="D52" s="349"/>
      <c r="E52" s="261">
        <v>4.1100000000000003</v>
      </c>
      <c r="F52" s="262"/>
      <c r="G52" s="263"/>
      <c r="H52" s="264"/>
      <c r="I52" s="258"/>
      <c r="J52" s="265"/>
      <c r="K52" s="258"/>
      <c r="M52" s="259" t="s">
        <v>369</v>
      </c>
      <c r="O52" s="247"/>
    </row>
    <row r="53" spans="1:80" ht="33.75" x14ac:dyDescent="0.2">
      <c r="A53" s="248">
        <v>18</v>
      </c>
      <c r="B53" s="249" t="s">
        <v>187</v>
      </c>
      <c r="C53" s="250" t="s">
        <v>478</v>
      </c>
      <c r="D53" s="251" t="s">
        <v>156</v>
      </c>
      <c r="E53" s="252">
        <v>21.674499999999998</v>
      </c>
      <c r="F53" s="252"/>
      <c r="G53" s="253">
        <f>E53*F53</f>
        <v>0</v>
      </c>
      <c r="H53" s="254">
        <v>1.837</v>
      </c>
      <c r="I53" s="255">
        <f>E53*H53</f>
        <v>39.816056499999995</v>
      </c>
      <c r="J53" s="254">
        <v>0</v>
      </c>
      <c r="K53" s="255">
        <f>E53*J53</f>
        <v>0</v>
      </c>
      <c r="O53" s="247">
        <v>2</v>
      </c>
      <c r="AA53" s="220">
        <v>1</v>
      </c>
      <c r="AB53" s="220">
        <v>1</v>
      </c>
      <c r="AC53" s="220">
        <v>1</v>
      </c>
      <c r="AZ53" s="220">
        <v>1</v>
      </c>
      <c r="BA53" s="220">
        <f>IF(AZ53=1,G53,0)</f>
        <v>0</v>
      </c>
      <c r="BB53" s="220">
        <f>IF(AZ53=2,G53,0)</f>
        <v>0</v>
      </c>
      <c r="BC53" s="220">
        <f>IF(AZ53=3,G53,0)</f>
        <v>0</v>
      </c>
      <c r="BD53" s="220">
        <f>IF(AZ53=4,G53,0)</f>
        <v>0</v>
      </c>
      <c r="BE53" s="220">
        <f>IF(AZ53=5,G53,0)</f>
        <v>0</v>
      </c>
      <c r="CA53" s="247">
        <v>1</v>
      </c>
      <c r="CB53" s="247">
        <v>1</v>
      </c>
    </row>
    <row r="54" spans="1:80" x14ac:dyDescent="0.2">
      <c r="A54" s="256"/>
      <c r="B54" s="260"/>
      <c r="C54" s="348" t="s">
        <v>452</v>
      </c>
      <c r="D54" s="349"/>
      <c r="E54" s="261">
        <v>41.1</v>
      </c>
      <c r="F54" s="262"/>
      <c r="G54" s="263"/>
      <c r="H54" s="264"/>
      <c r="I54" s="258"/>
      <c r="J54" s="265"/>
      <c r="K54" s="258"/>
      <c r="M54" s="259" t="s">
        <v>452</v>
      </c>
      <c r="O54" s="247"/>
    </row>
    <row r="55" spans="1:80" x14ac:dyDescent="0.2">
      <c r="A55" s="256"/>
      <c r="B55" s="260"/>
      <c r="C55" s="348" t="s">
        <v>336</v>
      </c>
      <c r="D55" s="349"/>
      <c r="E55" s="261">
        <v>0</v>
      </c>
      <c r="F55" s="262"/>
      <c r="G55" s="263"/>
      <c r="H55" s="264"/>
      <c r="I55" s="258"/>
      <c r="J55" s="265"/>
      <c r="K55" s="258"/>
      <c r="M55" s="259" t="s">
        <v>336</v>
      </c>
      <c r="O55" s="247"/>
    </row>
    <row r="56" spans="1:80" x14ac:dyDescent="0.2">
      <c r="A56" s="256"/>
      <c r="B56" s="260"/>
      <c r="C56" s="348" t="s">
        <v>337</v>
      </c>
      <c r="D56" s="349"/>
      <c r="E56" s="261">
        <v>-9.0967000000000002</v>
      </c>
      <c r="F56" s="262"/>
      <c r="G56" s="263"/>
      <c r="H56" s="264"/>
      <c r="I56" s="258"/>
      <c r="J56" s="265"/>
      <c r="K56" s="258"/>
      <c r="M56" s="259" t="s">
        <v>337</v>
      </c>
      <c r="O56" s="247"/>
    </row>
    <row r="57" spans="1:80" x14ac:dyDescent="0.2">
      <c r="A57" s="256"/>
      <c r="B57" s="260"/>
      <c r="C57" s="348" t="s">
        <v>326</v>
      </c>
      <c r="D57" s="349"/>
      <c r="E57" s="261">
        <v>-1.8898999999999999</v>
      </c>
      <c r="F57" s="262"/>
      <c r="G57" s="263"/>
      <c r="H57" s="264"/>
      <c r="I57" s="258"/>
      <c r="J57" s="265"/>
      <c r="K57" s="258"/>
      <c r="M57" s="259" t="s">
        <v>326</v>
      </c>
      <c r="O57" s="247"/>
    </row>
    <row r="58" spans="1:80" x14ac:dyDescent="0.2">
      <c r="A58" s="256"/>
      <c r="B58" s="260"/>
      <c r="C58" s="348" t="s">
        <v>453</v>
      </c>
      <c r="D58" s="349"/>
      <c r="E58" s="261">
        <v>-2.8130000000000002</v>
      </c>
      <c r="F58" s="262"/>
      <c r="G58" s="263"/>
      <c r="H58" s="264"/>
      <c r="I58" s="258"/>
      <c r="J58" s="265"/>
      <c r="K58" s="258"/>
      <c r="M58" s="259" t="s">
        <v>453</v>
      </c>
      <c r="O58" s="247"/>
    </row>
    <row r="59" spans="1:80" x14ac:dyDescent="0.2">
      <c r="A59" s="256"/>
      <c r="B59" s="260"/>
      <c r="C59" s="348" t="s">
        <v>454</v>
      </c>
      <c r="D59" s="349"/>
      <c r="E59" s="261">
        <v>-2.8130000000000002</v>
      </c>
      <c r="F59" s="262"/>
      <c r="G59" s="263"/>
      <c r="H59" s="264"/>
      <c r="I59" s="258"/>
      <c r="J59" s="265"/>
      <c r="K59" s="258"/>
      <c r="M59" s="259" t="s">
        <v>454</v>
      </c>
      <c r="O59" s="247"/>
    </row>
    <row r="60" spans="1:80" x14ac:dyDescent="0.2">
      <c r="A60" s="256"/>
      <c r="B60" s="260"/>
      <c r="C60" s="348" t="s">
        <v>455</v>
      </c>
      <c r="D60" s="349"/>
      <c r="E60" s="261">
        <v>-2.8130000000000002</v>
      </c>
      <c r="F60" s="262"/>
      <c r="G60" s="263"/>
      <c r="H60" s="264"/>
      <c r="I60" s="258"/>
      <c r="J60" s="265"/>
      <c r="K60" s="258"/>
      <c r="M60" s="259" t="s">
        <v>455</v>
      </c>
      <c r="O60" s="247"/>
    </row>
    <row r="61" spans="1:80" x14ac:dyDescent="0.2">
      <c r="A61" s="266"/>
      <c r="B61" s="267" t="s">
        <v>100</v>
      </c>
      <c r="C61" s="268" t="s">
        <v>157</v>
      </c>
      <c r="D61" s="269"/>
      <c r="E61" s="270"/>
      <c r="F61" s="271"/>
      <c r="G61" s="272">
        <f>SUM(G7:G60)</f>
        <v>0</v>
      </c>
      <c r="H61" s="273"/>
      <c r="I61" s="274">
        <f>SUM(I7:I60)</f>
        <v>39.855620499999993</v>
      </c>
      <c r="J61" s="273"/>
      <c r="K61" s="274">
        <f>SUM(K7:K60)</f>
        <v>0</v>
      </c>
      <c r="O61" s="247">
        <v>4</v>
      </c>
      <c r="BA61" s="275">
        <f>SUM(BA7:BA60)</f>
        <v>0</v>
      </c>
      <c r="BB61" s="275">
        <f>SUM(BB7:BB60)</f>
        <v>0</v>
      </c>
      <c r="BC61" s="275">
        <f>SUM(BC7:BC60)</f>
        <v>0</v>
      </c>
      <c r="BD61" s="275">
        <f>SUM(BD7:BD60)</f>
        <v>0</v>
      </c>
      <c r="BE61" s="275">
        <f>SUM(BE7:BE60)</f>
        <v>0</v>
      </c>
    </row>
    <row r="62" spans="1:80" x14ac:dyDescent="0.2">
      <c r="A62" s="237" t="s">
        <v>96</v>
      </c>
      <c r="B62" s="238" t="s">
        <v>188</v>
      </c>
      <c r="C62" s="239" t="s">
        <v>189</v>
      </c>
      <c r="D62" s="240"/>
      <c r="E62" s="241"/>
      <c r="F62" s="241"/>
      <c r="G62" s="242"/>
      <c r="H62" s="243"/>
      <c r="I62" s="244"/>
      <c r="J62" s="245"/>
      <c r="K62" s="246"/>
      <c r="O62" s="247">
        <v>1</v>
      </c>
    </row>
    <row r="63" spans="1:80" x14ac:dyDescent="0.2">
      <c r="A63" s="248">
        <v>19</v>
      </c>
      <c r="B63" s="249" t="s">
        <v>344</v>
      </c>
      <c r="C63" s="250" t="s">
        <v>345</v>
      </c>
      <c r="D63" s="251" t="s">
        <v>177</v>
      </c>
      <c r="E63" s="252">
        <v>9</v>
      </c>
      <c r="F63" s="252"/>
      <c r="G63" s="253">
        <f t="shared" ref="G63:G67" si="0">E63*F63</f>
        <v>0</v>
      </c>
      <c r="H63" s="254">
        <v>0</v>
      </c>
      <c r="I63" s="255">
        <f t="shared" ref="I63:I67" si="1">E63*H63</f>
        <v>0</v>
      </c>
      <c r="J63" s="254">
        <v>-0.22500000000000001</v>
      </c>
      <c r="K63" s="255">
        <f t="shared" ref="K63:K67" si="2">E63*J63</f>
        <v>-2.0249999999999999</v>
      </c>
      <c r="O63" s="247">
        <v>2</v>
      </c>
      <c r="AA63" s="220">
        <v>1</v>
      </c>
      <c r="AB63" s="220">
        <v>1</v>
      </c>
      <c r="AC63" s="220">
        <v>1</v>
      </c>
      <c r="AZ63" s="220">
        <v>1</v>
      </c>
      <c r="BA63" s="220">
        <f t="shared" ref="BA63:BA67" si="3">IF(AZ63=1,G63,0)</f>
        <v>0</v>
      </c>
      <c r="BB63" s="220">
        <f t="shared" ref="BB63:BB67" si="4">IF(AZ63=2,G63,0)</f>
        <v>0</v>
      </c>
      <c r="BC63" s="220">
        <f t="shared" ref="BC63:BC67" si="5">IF(AZ63=3,G63,0)</f>
        <v>0</v>
      </c>
      <c r="BD63" s="220">
        <f t="shared" ref="BD63:BD67" si="6">IF(AZ63=4,G63,0)</f>
        <v>0</v>
      </c>
      <c r="BE63" s="220">
        <f t="shared" ref="BE63:BE67" si="7">IF(AZ63=5,G63,0)</f>
        <v>0</v>
      </c>
      <c r="CA63" s="247">
        <v>1</v>
      </c>
      <c r="CB63" s="247">
        <v>1</v>
      </c>
    </row>
    <row r="64" spans="1:80" x14ac:dyDescent="0.2">
      <c r="A64" s="248">
        <v>20</v>
      </c>
      <c r="B64" s="249" t="s">
        <v>342</v>
      </c>
      <c r="C64" s="250" t="s">
        <v>343</v>
      </c>
      <c r="D64" s="251" t="s">
        <v>177</v>
      </c>
      <c r="E64" s="252">
        <v>9</v>
      </c>
      <c r="F64" s="252"/>
      <c r="G64" s="253">
        <f t="shared" si="0"/>
        <v>0</v>
      </c>
      <c r="H64" s="254">
        <v>0</v>
      </c>
      <c r="I64" s="255">
        <f t="shared" si="1"/>
        <v>0</v>
      </c>
      <c r="J64" s="254">
        <v>-0.33</v>
      </c>
      <c r="K64" s="255">
        <f t="shared" si="2"/>
        <v>-2.97</v>
      </c>
      <c r="O64" s="247">
        <v>2</v>
      </c>
      <c r="AA64" s="220">
        <v>1</v>
      </c>
      <c r="AB64" s="220">
        <v>1</v>
      </c>
      <c r="AC64" s="220">
        <v>1</v>
      </c>
      <c r="AZ64" s="220">
        <v>1</v>
      </c>
      <c r="BA64" s="220">
        <f t="shared" si="3"/>
        <v>0</v>
      </c>
      <c r="BB64" s="220">
        <f t="shared" si="4"/>
        <v>0</v>
      </c>
      <c r="BC64" s="220">
        <f t="shared" si="5"/>
        <v>0</v>
      </c>
      <c r="BD64" s="220">
        <f t="shared" si="6"/>
        <v>0</v>
      </c>
      <c r="BE64" s="220">
        <f t="shared" si="7"/>
        <v>0</v>
      </c>
      <c r="CA64" s="247">
        <v>1</v>
      </c>
      <c r="CB64" s="247">
        <v>1</v>
      </c>
    </row>
    <row r="65" spans="1:80" x14ac:dyDescent="0.2">
      <c r="A65" s="248">
        <v>21</v>
      </c>
      <c r="B65" s="249" t="s">
        <v>288</v>
      </c>
      <c r="C65" s="250" t="s">
        <v>289</v>
      </c>
      <c r="D65" s="251" t="s">
        <v>191</v>
      </c>
      <c r="E65" s="252">
        <v>11</v>
      </c>
      <c r="F65" s="252"/>
      <c r="G65" s="253">
        <f t="shared" si="0"/>
        <v>0</v>
      </c>
      <c r="H65" s="254">
        <v>0</v>
      </c>
      <c r="I65" s="255">
        <f t="shared" si="1"/>
        <v>0</v>
      </c>
      <c r="J65" s="254">
        <v>-0.22</v>
      </c>
      <c r="K65" s="255">
        <f t="shared" si="2"/>
        <v>-2.42</v>
      </c>
      <c r="O65" s="247">
        <v>2</v>
      </c>
      <c r="AA65" s="220">
        <v>1</v>
      </c>
      <c r="AB65" s="220">
        <v>1</v>
      </c>
      <c r="AC65" s="220">
        <v>1</v>
      </c>
      <c r="AZ65" s="220">
        <v>1</v>
      </c>
      <c r="BA65" s="220">
        <f t="shared" si="3"/>
        <v>0</v>
      </c>
      <c r="BB65" s="220">
        <f t="shared" si="4"/>
        <v>0</v>
      </c>
      <c r="BC65" s="220">
        <f t="shared" si="5"/>
        <v>0</v>
      </c>
      <c r="BD65" s="220">
        <f t="shared" si="6"/>
        <v>0</v>
      </c>
      <c r="BE65" s="220">
        <f t="shared" si="7"/>
        <v>0</v>
      </c>
      <c r="CA65" s="247">
        <v>1</v>
      </c>
      <c r="CB65" s="247">
        <v>1</v>
      </c>
    </row>
    <row r="66" spans="1:80" x14ac:dyDescent="0.2">
      <c r="A66" s="248">
        <v>22</v>
      </c>
      <c r="B66" s="249" t="s">
        <v>192</v>
      </c>
      <c r="C66" s="250" t="s">
        <v>193</v>
      </c>
      <c r="D66" s="251" t="s">
        <v>481</v>
      </c>
      <c r="E66" s="252">
        <v>1</v>
      </c>
      <c r="F66" s="252"/>
      <c r="G66" s="253">
        <f t="shared" si="0"/>
        <v>0</v>
      </c>
      <c r="H66" s="254">
        <v>0</v>
      </c>
      <c r="I66" s="255">
        <f t="shared" si="1"/>
        <v>0</v>
      </c>
      <c r="J66" s="254">
        <v>0</v>
      </c>
      <c r="K66" s="255">
        <f t="shared" si="2"/>
        <v>0</v>
      </c>
      <c r="O66" s="247">
        <v>2</v>
      </c>
      <c r="AA66" s="220">
        <v>1</v>
      </c>
      <c r="AB66" s="220">
        <v>1</v>
      </c>
      <c r="AC66" s="220">
        <v>1</v>
      </c>
      <c r="AZ66" s="220">
        <v>1</v>
      </c>
      <c r="BA66" s="220">
        <f t="shared" si="3"/>
        <v>0</v>
      </c>
      <c r="BB66" s="220">
        <f t="shared" si="4"/>
        <v>0</v>
      </c>
      <c r="BC66" s="220">
        <f t="shared" si="5"/>
        <v>0</v>
      </c>
      <c r="BD66" s="220">
        <f t="shared" si="6"/>
        <v>0</v>
      </c>
      <c r="BE66" s="220">
        <f t="shared" si="7"/>
        <v>0</v>
      </c>
      <c r="CA66" s="247">
        <v>1</v>
      </c>
      <c r="CB66" s="247">
        <v>1</v>
      </c>
    </row>
    <row r="67" spans="1:80" x14ac:dyDescent="0.2">
      <c r="A67" s="248">
        <v>23</v>
      </c>
      <c r="B67" s="249" t="s">
        <v>194</v>
      </c>
      <c r="C67" s="250" t="s">
        <v>195</v>
      </c>
      <c r="D67" s="251" t="s">
        <v>481</v>
      </c>
      <c r="E67" s="252">
        <v>1</v>
      </c>
      <c r="F67" s="252"/>
      <c r="G67" s="253">
        <f t="shared" si="0"/>
        <v>0</v>
      </c>
      <c r="H67" s="254">
        <v>0</v>
      </c>
      <c r="I67" s="255">
        <f t="shared" si="1"/>
        <v>0</v>
      </c>
      <c r="J67" s="254">
        <v>0</v>
      </c>
      <c r="K67" s="255">
        <f t="shared" si="2"/>
        <v>0</v>
      </c>
      <c r="O67" s="247">
        <v>2</v>
      </c>
      <c r="AA67" s="220">
        <v>1</v>
      </c>
      <c r="AB67" s="220">
        <v>1</v>
      </c>
      <c r="AC67" s="220">
        <v>1</v>
      </c>
      <c r="AZ67" s="220">
        <v>1</v>
      </c>
      <c r="BA67" s="220">
        <f t="shared" si="3"/>
        <v>0</v>
      </c>
      <c r="BB67" s="220">
        <f t="shared" si="4"/>
        <v>0</v>
      </c>
      <c r="BC67" s="220">
        <f t="shared" si="5"/>
        <v>0</v>
      </c>
      <c r="BD67" s="220">
        <f t="shared" si="6"/>
        <v>0</v>
      </c>
      <c r="BE67" s="220">
        <f t="shared" si="7"/>
        <v>0</v>
      </c>
      <c r="CA67" s="247">
        <v>1</v>
      </c>
      <c r="CB67" s="247">
        <v>1</v>
      </c>
    </row>
    <row r="68" spans="1:80" x14ac:dyDescent="0.2">
      <c r="A68" s="248">
        <v>24</v>
      </c>
      <c r="B68" s="249" t="s">
        <v>196</v>
      </c>
      <c r="C68" s="250" t="s">
        <v>197</v>
      </c>
      <c r="D68" s="251" t="s">
        <v>191</v>
      </c>
      <c r="E68" s="252">
        <v>15</v>
      </c>
      <c r="F68" s="252"/>
      <c r="G68" s="253">
        <f>E68*F68</f>
        <v>0</v>
      </c>
      <c r="H68" s="310"/>
      <c r="I68" s="255"/>
      <c r="J68" s="310"/>
      <c r="K68" s="255"/>
      <c r="O68" s="247"/>
      <c r="CA68" s="247"/>
      <c r="CB68" s="247"/>
    </row>
    <row r="69" spans="1:80" x14ac:dyDescent="0.2">
      <c r="A69" s="256"/>
      <c r="B69" s="257"/>
      <c r="C69" s="339" t="s">
        <v>480</v>
      </c>
      <c r="D69" s="340"/>
      <c r="E69" s="340"/>
      <c r="F69" s="340"/>
      <c r="G69" s="341"/>
      <c r="H69" s="310"/>
      <c r="I69" s="255"/>
      <c r="J69" s="310"/>
      <c r="K69" s="255"/>
      <c r="O69" s="247"/>
      <c r="CA69" s="247"/>
      <c r="CB69" s="247"/>
    </row>
    <row r="70" spans="1:80" ht="12.75" customHeight="1" x14ac:dyDescent="0.2">
      <c r="A70" s="266"/>
      <c r="B70" s="267" t="s">
        <v>100</v>
      </c>
      <c r="C70" s="268" t="s">
        <v>190</v>
      </c>
      <c r="D70" s="269"/>
      <c r="E70" s="270"/>
      <c r="F70" s="271"/>
      <c r="G70" s="272">
        <f>SUM(G62:G68)</f>
        <v>0</v>
      </c>
      <c r="H70" s="273"/>
      <c r="I70" s="274">
        <f>SUM(I62:I67)</f>
        <v>0</v>
      </c>
      <c r="J70" s="273"/>
      <c r="K70" s="274">
        <f>SUM(K62:K67)</f>
        <v>-7.415</v>
      </c>
      <c r="O70" s="247">
        <v>4</v>
      </c>
      <c r="BA70" s="275">
        <f>SUM(BA62:BA67)</f>
        <v>0</v>
      </c>
      <c r="BB70" s="275">
        <f>SUM(BB62:BB67)</f>
        <v>0</v>
      </c>
      <c r="BC70" s="275">
        <f>SUM(BC62:BC67)</f>
        <v>0</v>
      </c>
      <c r="BD70" s="275">
        <f>SUM(BD62:BD67)</f>
        <v>0</v>
      </c>
      <c r="BE70" s="275">
        <f>SUM(BE62:BE67)</f>
        <v>0</v>
      </c>
    </row>
    <row r="71" spans="1:80" x14ac:dyDescent="0.2">
      <c r="A71" s="237" t="s">
        <v>96</v>
      </c>
      <c r="B71" s="238" t="s">
        <v>198</v>
      </c>
      <c r="C71" s="239" t="s">
        <v>199</v>
      </c>
      <c r="D71" s="240"/>
      <c r="E71" s="241"/>
      <c r="F71" s="241"/>
      <c r="G71" s="242"/>
      <c r="H71" s="243"/>
      <c r="I71" s="244"/>
      <c r="J71" s="245"/>
      <c r="K71" s="246"/>
      <c r="O71" s="247">
        <v>1</v>
      </c>
    </row>
    <row r="72" spans="1:80" x14ac:dyDescent="0.2">
      <c r="A72" s="248">
        <v>25</v>
      </c>
      <c r="B72" s="249" t="s">
        <v>201</v>
      </c>
      <c r="C72" s="250" t="s">
        <v>202</v>
      </c>
      <c r="D72" s="251" t="s">
        <v>177</v>
      </c>
      <c r="E72" s="252">
        <v>16</v>
      </c>
      <c r="F72" s="252"/>
      <c r="G72" s="253">
        <f>E72*F72</f>
        <v>0</v>
      </c>
      <c r="H72" s="254">
        <v>0</v>
      </c>
      <c r="I72" s="255">
        <f>E72*H72</f>
        <v>0</v>
      </c>
      <c r="J72" s="254">
        <v>0</v>
      </c>
      <c r="K72" s="255">
        <f>E72*J72</f>
        <v>0</v>
      </c>
      <c r="O72" s="247">
        <v>2</v>
      </c>
      <c r="AA72" s="220">
        <v>1</v>
      </c>
      <c r="AB72" s="220">
        <v>1</v>
      </c>
      <c r="AC72" s="220">
        <v>1</v>
      </c>
      <c r="AZ72" s="220">
        <v>1</v>
      </c>
      <c r="BA72" s="220">
        <f>IF(AZ72=1,G72,0)</f>
        <v>0</v>
      </c>
      <c r="BB72" s="220">
        <f>IF(AZ72=2,G72,0)</f>
        <v>0</v>
      </c>
      <c r="BC72" s="220">
        <f>IF(AZ72=3,G72,0)</f>
        <v>0</v>
      </c>
      <c r="BD72" s="220">
        <f>IF(AZ72=4,G72,0)</f>
        <v>0</v>
      </c>
      <c r="BE72" s="220">
        <f>IF(AZ72=5,G72,0)</f>
        <v>0</v>
      </c>
      <c r="CA72" s="247">
        <v>1</v>
      </c>
      <c r="CB72" s="247">
        <v>1</v>
      </c>
    </row>
    <row r="73" spans="1:80" x14ac:dyDescent="0.2">
      <c r="A73" s="256"/>
      <c r="B73" s="260"/>
      <c r="C73" s="348" t="s">
        <v>456</v>
      </c>
      <c r="D73" s="349"/>
      <c r="E73" s="261">
        <v>16</v>
      </c>
      <c r="F73" s="262"/>
      <c r="G73" s="263"/>
      <c r="H73" s="264"/>
      <c r="I73" s="258"/>
      <c r="J73" s="265"/>
      <c r="K73" s="258"/>
      <c r="M73" s="259" t="s">
        <v>456</v>
      </c>
      <c r="O73" s="247"/>
    </row>
    <row r="74" spans="1:80" x14ac:dyDescent="0.2">
      <c r="A74" s="248">
        <v>26</v>
      </c>
      <c r="B74" s="249" t="s">
        <v>203</v>
      </c>
      <c r="C74" s="250" t="s">
        <v>204</v>
      </c>
      <c r="D74" s="251" t="s">
        <v>177</v>
      </c>
      <c r="E74" s="252">
        <v>36</v>
      </c>
      <c r="F74" s="252"/>
      <c r="G74" s="253">
        <f>E74*F74</f>
        <v>0</v>
      </c>
      <c r="H74" s="254">
        <v>0</v>
      </c>
      <c r="I74" s="255">
        <f>E74*H74</f>
        <v>0</v>
      </c>
      <c r="J74" s="254">
        <v>0</v>
      </c>
      <c r="K74" s="255">
        <f>E74*J74</f>
        <v>0</v>
      </c>
      <c r="O74" s="247">
        <v>2</v>
      </c>
      <c r="AA74" s="220">
        <v>1</v>
      </c>
      <c r="AB74" s="220">
        <v>1</v>
      </c>
      <c r="AC74" s="220">
        <v>1</v>
      </c>
      <c r="AZ74" s="220">
        <v>1</v>
      </c>
      <c r="BA74" s="220">
        <f>IF(AZ74=1,G74,0)</f>
        <v>0</v>
      </c>
      <c r="BB74" s="220">
        <f>IF(AZ74=2,G74,0)</f>
        <v>0</v>
      </c>
      <c r="BC74" s="220">
        <f>IF(AZ74=3,G74,0)</f>
        <v>0</v>
      </c>
      <c r="BD74" s="220">
        <f>IF(AZ74=4,G74,0)</f>
        <v>0</v>
      </c>
      <c r="BE74" s="220">
        <f>IF(AZ74=5,G74,0)</f>
        <v>0</v>
      </c>
      <c r="CA74" s="247">
        <v>1</v>
      </c>
      <c r="CB74" s="247">
        <v>1</v>
      </c>
    </row>
    <row r="75" spans="1:80" x14ac:dyDescent="0.2">
      <c r="A75" s="256"/>
      <c r="B75" s="260"/>
      <c r="C75" s="348" t="s">
        <v>457</v>
      </c>
      <c r="D75" s="349"/>
      <c r="E75" s="261">
        <v>36</v>
      </c>
      <c r="F75" s="262"/>
      <c r="G75" s="263"/>
      <c r="H75" s="264"/>
      <c r="I75" s="258"/>
      <c r="J75" s="265"/>
      <c r="K75" s="258"/>
      <c r="M75" s="259" t="s">
        <v>457</v>
      </c>
      <c r="O75" s="247"/>
    </row>
    <row r="76" spans="1:80" x14ac:dyDescent="0.2">
      <c r="A76" s="248">
        <v>27</v>
      </c>
      <c r="B76" s="249" t="s">
        <v>205</v>
      </c>
      <c r="C76" s="250" t="s">
        <v>206</v>
      </c>
      <c r="D76" s="251" t="s">
        <v>177</v>
      </c>
      <c r="E76" s="252">
        <v>16</v>
      </c>
      <c r="F76" s="252"/>
      <c r="G76" s="253">
        <f>E76*F76</f>
        <v>0</v>
      </c>
      <c r="H76" s="254">
        <v>0</v>
      </c>
      <c r="I76" s="255">
        <f>E76*H76</f>
        <v>0</v>
      </c>
      <c r="J76" s="254">
        <v>0</v>
      </c>
      <c r="K76" s="255">
        <f>E76*J76</f>
        <v>0</v>
      </c>
      <c r="O76" s="247">
        <v>2</v>
      </c>
      <c r="AA76" s="220">
        <v>1</v>
      </c>
      <c r="AB76" s="220">
        <v>1</v>
      </c>
      <c r="AC76" s="220">
        <v>1</v>
      </c>
      <c r="AZ76" s="220">
        <v>1</v>
      </c>
      <c r="BA76" s="220">
        <f>IF(AZ76=1,G76,0)</f>
        <v>0</v>
      </c>
      <c r="BB76" s="220">
        <f>IF(AZ76=2,G76,0)</f>
        <v>0</v>
      </c>
      <c r="BC76" s="220">
        <f>IF(AZ76=3,G76,0)</f>
        <v>0</v>
      </c>
      <c r="BD76" s="220">
        <f>IF(AZ76=4,G76,0)</f>
        <v>0</v>
      </c>
      <c r="BE76" s="220">
        <f>IF(AZ76=5,G76,0)</f>
        <v>0</v>
      </c>
      <c r="CA76" s="247">
        <v>1</v>
      </c>
      <c r="CB76" s="247">
        <v>1</v>
      </c>
    </row>
    <row r="77" spans="1:80" x14ac:dyDescent="0.2">
      <c r="A77" s="248">
        <v>28</v>
      </c>
      <c r="B77" s="249" t="s">
        <v>208</v>
      </c>
      <c r="C77" s="250" t="s">
        <v>209</v>
      </c>
      <c r="D77" s="251" t="s">
        <v>210</v>
      </c>
      <c r="E77" s="252">
        <v>0.48</v>
      </c>
      <c r="F77" s="252"/>
      <c r="G77" s="253">
        <f>E77*F77</f>
        <v>0</v>
      </c>
      <c r="H77" s="254">
        <v>1E-3</v>
      </c>
      <c r="I77" s="255">
        <f>E77*H77</f>
        <v>4.8000000000000001E-4</v>
      </c>
      <c r="J77" s="254"/>
      <c r="K77" s="255">
        <f>E77*J77</f>
        <v>0</v>
      </c>
      <c r="O77" s="247">
        <v>2</v>
      </c>
      <c r="AA77" s="220">
        <v>3</v>
      </c>
      <c r="AB77" s="220">
        <v>1</v>
      </c>
      <c r="AC77" s="220">
        <v>572400</v>
      </c>
      <c r="AZ77" s="220">
        <v>1</v>
      </c>
      <c r="BA77" s="220">
        <f>IF(AZ77=1,G77,0)</f>
        <v>0</v>
      </c>
      <c r="BB77" s="220">
        <f>IF(AZ77=2,G77,0)</f>
        <v>0</v>
      </c>
      <c r="BC77" s="220">
        <f>IF(AZ77=3,G77,0)</f>
        <v>0</v>
      </c>
      <c r="BD77" s="220">
        <f>IF(AZ77=4,G77,0)</f>
        <v>0</v>
      </c>
      <c r="BE77" s="220">
        <f>IF(AZ77=5,G77,0)</f>
        <v>0</v>
      </c>
      <c r="CA77" s="247">
        <v>3</v>
      </c>
      <c r="CB77" s="247">
        <v>1</v>
      </c>
    </row>
    <row r="78" spans="1:80" x14ac:dyDescent="0.2">
      <c r="A78" s="256"/>
      <c r="B78" s="260"/>
      <c r="C78" s="348" t="s">
        <v>458</v>
      </c>
      <c r="D78" s="349"/>
      <c r="E78" s="261">
        <v>0.48</v>
      </c>
      <c r="F78" s="262"/>
      <c r="G78" s="263"/>
      <c r="H78" s="264"/>
      <c r="I78" s="258"/>
      <c r="J78" s="265"/>
      <c r="K78" s="258"/>
      <c r="M78" s="259" t="s">
        <v>458</v>
      </c>
      <c r="O78" s="247"/>
    </row>
    <row r="79" spans="1:80" x14ac:dyDescent="0.2">
      <c r="A79" s="266"/>
      <c r="B79" s="267" t="s">
        <v>100</v>
      </c>
      <c r="C79" s="268" t="s">
        <v>200</v>
      </c>
      <c r="D79" s="269"/>
      <c r="E79" s="270"/>
      <c r="F79" s="271"/>
      <c r="G79" s="272">
        <f>SUM(G71:G78)</f>
        <v>0</v>
      </c>
      <c r="H79" s="273"/>
      <c r="I79" s="274">
        <f>SUM(I71:I78)</f>
        <v>4.8000000000000001E-4</v>
      </c>
      <c r="J79" s="273"/>
      <c r="K79" s="274">
        <f>SUM(K71:K78)</f>
        <v>0</v>
      </c>
      <c r="O79" s="247">
        <v>4</v>
      </c>
      <c r="BA79" s="275">
        <f>SUM(BA71:BA78)</f>
        <v>0</v>
      </c>
      <c r="BB79" s="275">
        <f>SUM(BB71:BB78)</f>
        <v>0</v>
      </c>
      <c r="BC79" s="275">
        <f>SUM(BC71:BC78)</f>
        <v>0</v>
      </c>
      <c r="BD79" s="275">
        <f>SUM(BD71:BD78)</f>
        <v>0</v>
      </c>
      <c r="BE79" s="275">
        <f>SUM(BE71:BE78)</f>
        <v>0</v>
      </c>
    </row>
    <row r="80" spans="1:80" x14ac:dyDescent="0.2">
      <c r="A80" s="237" t="s">
        <v>96</v>
      </c>
      <c r="B80" s="238" t="s">
        <v>211</v>
      </c>
      <c r="C80" s="239" t="s">
        <v>212</v>
      </c>
      <c r="D80" s="240"/>
      <c r="E80" s="241"/>
      <c r="F80" s="241"/>
      <c r="G80" s="242"/>
      <c r="H80" s="243"/>
      <c r="I80" s="244"/>
      <c r="J80" s="245"/>
      <c r="K80" s="246"/>
      <c r="O80" s="247">
        <v>1</v>
      </c>
    </row>
    <row r="81" spans="1:80" ht="22.5" x14ac:dyDescent="0.2">
      <c r="A81" s="248">
        <v>29</v>
      </c>
      <c r="B81" s="249" t="s">
        <v>214</v>
      </c>
      <c r="C81" s="250" t="s">
        <v>215</v>
      </c>
      <c r="D81" s="251" t="s">
        <v>177</v>
      </c>
      <c r="E81" s="252">
        <v>28.13</v>
      </c>
      <c r="F81" s="252"/>
      <c r="G81" s="253">
        <f>E81*F81</f>
        <v>0</v>
      </c>
      <c r="H81" s="254">
        <v>0</v>
      </c>
      <c r="I81" s="255">
        <f>E81*H81</f>
        <v>0</v>
      </c>
      <c r="J81" s="254">
        <v>0</v>
      </c>
      <c r="K81" s="255">
        <f>E81*J81</f>
        <v>0</v>
      </c>
      <c r="O81" s="247">
        <v>2</v>
      </c>
      <c r="AA81" s="220">
        <v>1</v>
      </c>
      <c r="AB81" s="220">
        <v>1</v>
      </c>
      <c r="AC81" s="220">
        <v>1</v>
      </c>
      <c r="AZ81" s="220">
        <v>1</v>
      </c>
      <c r="BA81" s="220">
        <f>IF(AZ81=1,G81,0)</f>
        <v>0</v>
      </c>
      <c r="BB81" s="220">
        <f>IF(AZ81=2,G81,0)</f>
        <v>0</v>
      </c>
      <c r="BC81" s="220">
        <f>IF(AZ81=3,G81,0)</f>
        <v>0</v>
      </c>
      <c r="BD81" s="220">
        <f>IF(AZ81=4,G81,0)</f>
        <v>0</v>
      </c>
      <c r="BE81" s="220">
        <f>IF(AZ81=5,G81,0)</f>
        <v>0</v>
      </c>
      <c r="CA81" s="247">
        <v>1</v>
      </c>
      <c r="CB81" s="247">
        <v>1</v>
      </c>
    </row>
    <row r="82" spans="1:80" x14ac:dyDescent="0.2">
      <c r="A82" s="256"/>
      <c r="B82" s="260"/>
      <c r="C82" s="348" t="s">
        <v>346</v>
      </c>
      <c r="D82" s="349"/>
      <c r="E82" s="261">
        <v>28.13</v>
      </c>
      <c r="F82" s="262"/>
      <c r="G82" s="263"/>
      <c r="H82" s="264"/>
      <c r="I82" s="258"/>
      <c r="J82" s="265"/>
      <c r="K82" s="258"/>
      <c r="M82" s="259" t="s">
        <v>346</v>
      </c>
      <c r="O82" s="247"/>
    </row>
    <row r="83" spans="1:80" x14ac:dyDescent="0.2">
      <c r="A83" s="266"/>
      <c r="B83" s="267" t="s">
        <v>100</v>
      </c>
      <c r="C83" s="268" t="s">
        <v>213</v>
      </c>
      <c r="D83" s="269"/>
      <c r="E83" s="270"/>
      <c r="F83" s="271"/>
      <c r="G83" s="272">
        <f>SUM(G80:G82)</f>
        <v>0</v>
      </c>
      <c r="H83" s="273"/>
      <c r="I83" s="274">
        <f>SUM(I80:I82)</f>
        <v>0</v>
      </c>
      <c r="J83" s="273"/>
      <c r="K83" s="274">
        <f>SUM(K80:K82)</f>
        <v>0</v>
      </c>
      <c r="O83" s="247">
        <v>4</v>
      </c>
      <c r="BA83" s="275">
        <f>SUM(BA80:BA82)</f>
        <v>0</v>
      </c>
      <c r="BB83" s="275">
        <f>SUM(BB80:BB82)</f>
        <v>0</v>
      </c>
      <c r="BC83" s="275">
        <f>SUM(BC80:BC82)</f>
        <v>0</v>
      </c>
      <c r="BD83" s="275">
        <f>SUM(BD80:BD82)</f>
        <v>0</v>
      </c>
      <c r="BE83" s="275">
        <f>SUM(BE80:BE82)</f>
        <v>0</v>
      </c>
    </row>
    <row r="84" spans="1:80" x14ac:dyDescent="0.2">
      <c r="A84" s="237" t="s">
        <v>96</v>
      </c>
      <c r="B84" s="238" t="s">
        <v>216</v>
      </c>
      <c r="C84" s="239" t="s">
        <v>217</v>
      </c>
      <c r="D84" s="240"/>
      <c r="E84" s="241"/>
      <c r="F84" s="241"/>
      <c r="G84" s="242"/>
      <c r="H84" s="243"/>
      <c r="I84" s="244"/>
      <c r="J84" s="245"/>
      <c r="K84" s="246"/>
      <c r="O84" s="247">
        <v>1</v>
      </c>
    </row>
    <row r="85" spans="1:80" x14ac:dyDescent="0.2">
      <c r="A85" s="248">
        <v>30</v>
      </c>
      <c r="B85" s="249" t="s">
        <v>219</v>
      </c>
      <c r="C85" s="250" t="s">
        <v>220</v>
      </c>
      <c r="D85" s="251" t="s">
        <v>156</v>
      </c>
      <c r="E85" s="252">
        <v>2.8130000000000002</v>
      </c>
      <c r="F85" s="252"/>
      <c r="G85" s="253">
        <f>E85*F85</f>
        <v>0</v>
      </c>
      <c r="H85" s="254">
        <v>2.16</v>
      </c>
      <c r="I85" s="255">
        <f>E85*H85</f>
        <v>6.076080000000001</v>
      </c>
      <c r="J85" s="254">
        <v>0</v>
      </c>
      <c r="K85" s="255">
        <f>E85*J85</f>
        <v>0</v>
      </c>
      <c r="O85" s="247">
        <v>2</v>
      </c>
      <c r="AA85" s="220">
        <v>1</v>
      </c>
      <c r="AB85" s="220">
        <v>1</v>
      </c>
      <c r="AC85" s="220">
        <v>1</v>
      </c>
      <c r="AZ85" s="220">
        <v>1</v>
      </c>
      <c r="BA85" s="220">
        <f>IF(AZ85=1,G85,0)</f>
        <v>0</v>
      </c>
      <c r="BB85" s="220">
        <f>IF(AZ85=2,G85,0)</f>
        <v>0</v>
      </c>
      <c r="BC85" s="220">
        <f>IF(AZ85=3,G85,0)</f>
        <v>0</v>
      </c>
      <c r="BD85" s="220">
        <f>IF(AZ85=4,G85,0)</f>
        <v>0</v>
      </c>
      <c r="BE85" s="220">
        <f>IF(AZ85=5,G85,0)</f>
        <v>0</v>
      </c>
      <c r="CA85" s="247">
        <v>1</v>
      </c>
      <c r="CB85" s="247">
        <v>1</v>
      </c>
    </row>
    <row r="86" spans="1:80" x14ac:dyDescent="0.2">
      <c r="A86" s="256"/>
      <c r="B86" s="260"/>
      <c r="C86" s="348" t="s">
        <v>347</v>
      </c>
      <c r="D86" s="349"/>
      <c r="E86" s="261">
        <v>2.8130000000000002</v>
      </c>
      <c r="F86" s="262"/>
      <c r="G86" s="263"/>
      <c r="H86" s="264"/>
      <c r="I86" s="258"/>
      <c r="J86" s="265"/>
      <c r="K86" s="258"/>
      <c r="M86" s="259" t="s">
        <v>347</v>
      </c>
      <c r="O86" s="247"/>
    </row>
    <row r="87" spans="1:80" x14ac:dyDescent="0.2">
      <c r="A87" s="248">
        <v>31</v>
      </c>
      <c r="B87" s="249" t="s">
        <v>221</v>
      </c>
      <c r="C87" s="250" t="s">
        <v>311</v>
      </c>
      <c r="D87" s="251" t="s">
        <v>156</v>
      </c>
      <c r="E87" s="252">
        <v>2.8130000000000002</v>
      </c>
      <c r="F87" s="252"/>
      <c r="G87" s="253">
        <f>E87*F87</f>
        <v>0</v>
      </c>
      <c r="H87" s="254">
        <v>2.5249999999999999</v>
      </c>
      <c r="I87" s="255">
        <f>E87*H87</f>
        <v>7.1028250000000002</v>
      </c>
      <c r="J87" s="254">
        <v>0</v>
      </c>
      <c r="K87" s="255">
        <f>E87*J87</f>
        <v>0</v>
      </c>
      <c r="O87" s="247">
        <v>2</v>
      </c>
      <c r="AA87" s="220">
        <v>1</v>
      </c>
      <c r="AB87" s="220">
        <v>1</v>
      </c>
      <c r="AC87" s="220">
        <v>1</v>
      </c>
      <c r="AZ87" s="220">
        <v>1</v>
      </c>
      <c r="BA87" s="220">
        <f>IF(AZ87=1,G87,0)</f>
        <v>0</v>
      </c>
      <c r="BB87" s="220">
        <f>IF(AZ87=2,G87,0)</f>
        <v>0</v>
      </c>
      <c r="BC87" s="220">
        <f>IF(AZ87=3,G87,0)</f>
        <v>0</v>
      </c>
      <c r="BD87" s="220">
        <f>IF(AZ87=4,G87,0)</f>
        <v>0</v>
      </c>
      <c r="BE87" s="220">
        <f>IF(AZ87=5,G87,0)</f>
        <v>0</v>
      </c>
      <c r="CA87" s="247">
        <v>1</v>
      </c>
      <c r="CB87" s="247">
        <v>1</v>
      </c>
    </row>
    <row r="88" spans="1:80" x14ac:dyDescent="0.2">
      <c r="A88" s="256"/>
      <c r="B88" s="260"/>
      <c r="C88" s="348" t="s">
        <v>347</v>
      </c>
      <c r="D88" s="349"/>
      <c r="E88" s="261">
        <v>2.8130000000000002</v>
      </c>
      <c r="F88" s="262"/>
      <c r="G88" s="263"/>
      <c r="H88" s="264"/>
      <c r="I88" s="258"/>
      <c r="J88" s="265"/>
      <c r="K88" s="258"/>
      <c r="M88" s="259" t="s">
        <v>347</v>
      </c>
      <c r="O88" s="247"/>
    </row>
    <row r="89" spans="1:80" ht="22.5" x14ac:dyDescent="0.2">
      <c r="A89" s="248">
        <v>32</v>
      </c>
      <c r="B89" s="249" t="s">
        <v>222</v>
      </c>
      <c r="C89" s="250" t="s">
        <v>223</v>
      </c>
      <c r="D89" s="251" t="s">
        <v>224</v>
      </c>
      <c r="E89" s="252">
        <v>0.1817</v>
      </c>
      <c r="F89" s="252"/>
      <c r="G89" s="253">
        <f>E89*F89</f>
        <v>0</v>
      </c>
      <c r="H89" s="254">
        <v>1.04548</v>
      </c>
      <c r="I89" s="255">
        <f>E89*H89</f>
        <v>0.189963716</v>
      </c>
      <c r="J89" s="254">
        <v>0</v>
      </c>
      <c r="K89" s="255">
        <f>E89*J89</f>
        <v>0</v>
      </c>
      <c r="O89" s="247">
        <v>2</v>
      </c>
      <c r="AA89" s="220">
        <v>1</v>
      </c>
      <c r="AB89" s="220">
        <v>1</v>
      </c>
      <c r="AC89" s="220">
        <v>1</v>
      </c>
      <c r="AZ89" s="220">
        <v>1</v>
      </c>
      <c r="BA89" s="220">
        <f>IF(AZ89=1,G89,0)</f>
        <v>0</v>
      </c>
      <c r="BB89" s="220">
        <f>IF(AZ89=2,G89,0)</f>
        <v>0</v>
      </c>
      <c r="BC89" s="220">
        <f>IF(AZ89=3,G89,0)</f>
        <v>0</v>
      </c>
      <c r="BD89" s="220">
        <f>IF(AZ89=4,G89,0)</f>
        <v>0</v>
      </c>
      <c r="BE89" s="220">
        <f>IF(AZ89=5,G89,0)</f>
        <v>0</v>
      </c>
      <c r="CA89" s="247">
        <v>1</v>
      </c>
      <c r="CB89" s="247">
        <v>1</v>
      </c>
    </row>
    <row r="90" spans="1:80" x14ac:dyDescent="0.2">
      <c r="A90" s="256"/>
      <c r="B90" s="257"/>
      <c r="C90" s="339" t="s">
        <v>225</v>
      </c>
      <c r="D90" s="340"/>
      <c r="E90" s="340"/>
      <c r="F90" s="340"/>
      <c r="G90" s="341"/>
      <c r="I90" s="258"/>
      <c r="K90" s="258"/>
      <c r="L90" s="259" t="s">
        <v>225</v>
      </c>
      <c r="O90" s="247">
        <v>3</v>
      </c>
    </row>
    <row r="91" spans="1:80" x14ac:dyDescent="0.2">
      <c r="A91" s="256"/>
      <c r="B91" s="260"/>
      <c r="C91" s="348" t="s">
        <v>349</v>
      </c>
      <c r="D91" s="349"/>
      <c r="E91" s="261">
        <v>0.1817</v>
      </c>
      <c r="F91" s="262"/>
      <c r="G91" s="263"/>
      <c r="H91" s="264"/>
      <c r="I91" s="258"/>
      <c r="J91" s="265"/>
      <c r="K91" s="258"/>
      <c r="M91" s="259" t="s">
        <v>349</v>
      </c>
      <c r="O91" s="247"/>
    </row>
    <row r="92" spans="1:80" x14ac:dyDescent="0.2">
      <c r="A92" s="248">
        <v>33</v>
      </c>
      <c r="B92" s="249" t="s">
        <v>226</v>
      </c>
      <c r="C92" s="250" t="s">
        <v>227</v>
      </c>
      <c r="D92" s="251" t="s">
        <v>224</v>
      </c>
      <c r="E92" s="252">
        <v>1.12E-2</v>
      </c>
      <c r="F92" s="252"/>
      <c r="G92" s="253">
        <f>E92*F92</f>
        <v>0</v>
      </c>
      <c r="H92" s="254">
        <v>1</v>
      </c>
      <c r="I92" s="255">
        <f>E92*H92</f>
        <v>1.12E-2</v>
      </c>
      <c r="J92" s="254"/>
      <c r="K92" s="255">
        <f>E92*J92</f>
        <v>0</v>
      </c>
      <c r="O92" s="247">
        <v>2</v>
      </c>
      <c r="AA92" s="220">
        <v>3</v>
      </c>
      <c r="AB92" s="220">
        <v>1</v>
      </c>
      <c r="AC92" s="220">
        <v>13285295</v>
      </c>
      <c r="AZ92" s="220">
        <v>1</v>
      </c>
      <c r="BA92" s="220">
        <f>IF(AZ92=1,G92,0)</f>
        <v>0</v>
      </c>
      <c r="BB92" s="220">
        <f>IF(AZ92=2,G92,0)</f>
        <v>0</v>
      </c>
      <c r="BC92" s="220">
        <f>IF(AZ92=3,G92,0)</f>
        <v>0</v>
      </c>
      <c r="BD92" s="220">
        <f>IF(AZ92=4,G92,0)</f>
        <v>0</v>
      </c>
      <c r="BE92" s="220">
        <f>IF(AZ92=5,G92,0)</f>
        <v>0</v>
      </c>
      <c r="CA92" s="247">
        <v>3</v>
      </c>
      <c r="CB92" s="247">
        <v>1</v>
      </c>
    </row>
    <row r="93" spans="1:80" x14ac:dyDescent="0.2">
      <c r="A93" s="256"/>
      <c r="B93" s="260"/>
      <c r="C93" s="348" t="s">
        <v>330</v>
      </c>
      <c r="D93" s="349"/>
      <c r="E93" s="261">
        <v>1.12E-2</v>
      </c>
      <c r="F93" s="262"/>
      <c r="G93" s="263"/>
      <c r="H93" s="264"/>
      <c r="I93" s="258"/>
      <c r="J93" s="265"/>
      <c r="K93" s="258"/>
      <c r="M93" s="259" t="s">
        <v>330</v>
      </c>
      <c r="O93" s="247"/>
    </row>
    <row r="94" spans="1:80" x14ac:dyDescent="0.2">
      <c r="A94" s="266"/>
      <c r="B94" s="267" t="s">
        <v>100</v>
      </c>
      <c r="C94" s="268" t="s">
        <v>218</v>
      </c>
      <c r="D94" s="269"/>
      <c r="E94" s="270"/>
      <c r="F94" s="271"/>
      <c r="G94" s="272">
        <f>SUM(G84:G93)</f>
        <v>0</v>
      </c>
      <c r="H94" s="273"/>
      <c r="I94" s="274">
        <f>SUM(I84:I93)</f>
        <v>13.380068716</v>
      </c>
      <c r="J94" s="273"/>
      <c r="K94" s="274">
        <f>SUM(K84:K93)</f>
        <v>0</v>
      </c>
      <c r="O94" s="247">
        <v>4</v>
      </c>
      <c r="BA94" s="275">
        <f>SUM(BA84:BA93)</f>
        <v>0</v>
      </c>
      <c r="BB94" s="275">
        <f>SUM(BB84:BB93)</f>
        <v>0</v>
      </c>
      <c r="BC94" s="275">
        <f>SUM(BC84:BC93)</f>
        <v>0</v>
      </c>
      <c r="BD94" s="275">
        <f>SUM(BD84:BD93)</f>
        <v>0</v>
      </c>
      <c r="BE94" s="275">
        <f>SUM(BE84:BE93)</f>
        <v>0</v>
      </c>
    </row>
    <row r="95" spans="1:80" x14ac:dyDescent="0.2">
      <c r="A95" s="237" t="s">
        <v>96</v>
      </c>
      <c r="B95" s="238" t="s">
        <v>290</v>
      </c>
      <c r="C95" s="239" t="s">
        <v>291</v>
      </c>
      <c r="D95" s="240"/>
      <c r="E95" s="241"/>
      <c r="F95" s="241"/>
      <c r="G95" s="242"/>
      <c r="H95" s="243"/>
      <c r="I95" s="244"/>
      <c r="J95" s="245"/>
      <c r="K95" s="246"/>
      <c r="O95" s="247">
        <v>1</v>
      </c>
    </row>
    <row r="96" spans="1:80" x14ac:dyDescent="0.2">
      <c r="A96" s="248">
        <v>34</v>
      </c>
      <c r="B96" s="249" t="s">
        <v>293</v>
      </c>
      <c r="C96" s="250" t="s">
        <v>327</v>
      </c>
      <c r="D96" s="251" t="s">
        <v>191</v>
      </c>
      <c r="E96" s="252">
        <v>15</v>
      </c>
      <c r="F96" s="252"/>
      <c r="G96" s="253">
        <f>E96*F96</f>
        <v>0</v>
      </c>
      <c r="H96" s="254">
        <v>1.17E-3</v>
      </c>
      <c r="I96" s="255">
        <f>E96*H96</f>
        <v>1.755E-2</v>
      </c>
      <c r="J96" s="254">
        <v>0</v>
      </c>
      <c r="K96" s="255">
        <f>E96*J96</f>
        <v>0</v>
      </c>
      <c r="O96" s="247">
        <v>2</v>
      </c>
      <c r="AA96" s="220">
        <v>1</v>
      </c>
      <c r="AB96" s="220">
        <v>1</v>
      </c>
      <c r="AC96" s="220">
        <v>1</v>
      </c>
      <c r="AZ96" s="220">
        <v>1</v>
      </c>
      <c r="BA96" s="220">
        <f>IF(AZ96=1,G96,0)</f>
        <v>0</v>
      </c>
      <c r="BB96" s="220">
        <f>IF(AZ96=2,G96,0)</f>
        <v>0</v>
      </c>
      <c r="BC96" s="220">
        <f>IF(AZ96=3,G96,0)</f>
        <v>0</v>
      </c>
      <c r="BD96" s="220">
        <f>IF(AZ96=4,G96,0)</f>
        <v>0</v>
      </c>
      <c r="BE96" s="220">
        <f>IF(AZ96=5,G96,0)</f>
        <v>0</v>
      </c>
      <c r="CA96" s="247">
        <v>1</v>
      </c>
      <c r="CB96" s="247">
        <v>1</v>
      </c>
    </row>
    <row r="97" spans="1:80" x14ac:dyDescent="0.2">
      <c r="A97" s="266"/>
      <c r="B97" s="267" t="s">
        <v>100</v>
      </c>
      <c r="C97" s="268" t="s">
        <v>292</v>
      </c>
      <c r="D97" s="269"/>
      <c r="E97" s="270"/>
      <c r="F97" s="271"/>
      <c r="G97" s="272">
        <f>SUM(G95:G96)</f>
        <v>0</v>
      </c>
      <c r="H97" s="273"/>
      <c r="I97" s="274">
        <f>SUM(I95:I96)</f>
        <v>1.755E-2</v>
      </c>
      <c r="J97" s="273"/>
      <c r="K97" s="274">
        <f>SUM(K95:K96)</f>
        <v>0</v>
      </c>
      <c r="O97" s="247">
        <v>4</v>
      </c>
      <c r="BA97" s="275">
        <f>SUM(BA95:BA96)</f>
        <v>0</v>
      </c>
      <c r="BB97" s="275">
        <f>SUM(BB95:BB96)</f>
        <v>0</v>
      </c>
      <c r="BC97" s="275">
        <f>SUM(BC95:BC96)</f>
        <v>0</v>
      </c>
      <c r="BD97" s="275">
        <f>SUM(BD95:BD96)</f>
        <v>0</v>
      </c>
      <c r="BE97" s="275">
        <f>SUM(BE95:BE96)</f>
        <v>0</v>
      </c>
    </row>
    <row r="98" spans="1:80" x14ac:dyDescent="0.2">
      <c r="A98" s="237" t="s">
        <v>96</v>
      </c>
      <c r="B98" s="238" t="s">
        <v>294</v>
      </c>
      <c r="C98" s="239" t="s">
        <v>295</v>
      </c>
      <c r="D98" s="240"/>
      <c r="E98" s="241"/>
      <c r="F98" s="241"/>
      <c r="G98" s="242"/>
      <c r="H98" s="243"/>
      <c r="I98" s="244"/>
      <c r="J98" s="245"/>
      <c r="K98" s="246"/>
      <c r="O98" s="247">
        <v>1</v>
      </c>
    </row>
    <row r="99" spans="1:80" x14ac:dyDescent="0.2">
      <c r="A99" s="248">
        <v>35</v>
      </c>
      <c r="B99" s="249" t="s">
        <v>297</v>
      </c>
      <c r="C99" s="250" t="s">
        <v>298</v>
      </c>
      <c r="D99" s="251" t="s">
        <v>156</v>
      </c>
      <c r="E99" s="252">
        <v>1.1000000000000001</v>
      </c>
      <c r="F99" s="252"/>
      <c r="G99" s="253">
        <f>E99*F99</f>
        <v>0</v>
      </c>
      <c r="H99" s="254">
        <v>1.8907700000000001</v>
      </c>
      <c r="I99" s="255">
        <f>E99*H99</f>
        <v>2.0798470000000004</v>
      </c>
      <c r="J99" s="254">
        <v>0</v>
      </c>
      <c r="K99" s="255">
        <f>E99*J99</f>
        <v>0</v>
      </c>
      <c r="O99" s="247">
        <v>2</v>
      </c>
      <c r="AA99" s="220">
        <v>1</v>
      </c>
      <c r="AB99" s="220">
        <v>1</v>
      </c>
      <c r="AC99" s="220">
        <v>1</v>
      </c>
      <c r="AZ99" s="220">
        <v>1</v>
      </c>
      <c r="BA99" s="220">
        <f>IF(AZ99=1,G99,0)</f>
        <v>0</v>
      </c>
      <c r="BB99" s="220">
        <f>IF(AZ99=2,G99,0)</f>
        <v>0</v>
      </c>
      <c r="BC99" s="220">
        <f>IF(AZ99=3,G99,0)</f>
        <v>0</v>
      </c>
      <c r="BD99" s="220">
        <f>IF(AZ99=4,G99,0)</f>
        <v>0</v>
      </c>
      <c r="BE99" s="220">
        <f>IF(AZ99=5,G99,0)</f>
        <v>0</v>
      </c>
      <c r="CA99" s="247">
        <v>1</v>
      </c>
      <c r="CB99" s="247">
        <v>1</v>
      </c>
    </row>
    <row r="100" spans="1:80" x14ac:dyDescent="0.2">
      <c r="A100" s="256"/>
      <c r="B100" s="260"/>
      <c r="C100" s="348" t="s">
        <v>371</v>
      </c>
      <c r="D100" s="349"/>
      <c r="E100" s="261">
        <v>0.6</v>
      </c>
      <c r="F100" s="262"/>
      <c r="G100" s="263"/>
      <c r="H100" s="264"/>
      <c r="I100" s="258"/>
      <c r="J100" s="265"/>
      <c r="K100" s="258"/>
      <c r="M100" s="259" t="s">
        <v>371</v>
      </c>
      <c r="O100" s="247"/>
    </row>
    <row r="101" spans="1:80" x14ac:dyDescent="0.2">
      <c r="A101" s="256"/>
      <c r="B101" s="260"/>
      <c r="C101" s="348" t="s">
        <v>459</v>
      </c>
      <c r="D101" s="349"/>
      <c r="E101" s="261">
        <v>0.5</v>
      </c>
      <c r="F101" s="262"/>
      <c r="G101" s="263"/>
      <c r="H101" s="264"/>
      <c r="I101" s="258"/>
      <c r="J101" s="265"/>
      <c r="K101" s="258"/>
      <c r="M101" s="259" t="s">
        <v>459</v>
      </c>
      <c r="O101" s="247"/>
    </row>
    <row r="102" spans="1:80" x14ac:dyDescent="0.2">
      <c r="A102" s="266"/>
      <c r="B102" s="267" t="s">
        <v>100</v>
      </c>
      <c r="C102" s="268" t="s">
        <v>296</v>
      </c>
      <c r="D102" s="269"/>
      <c r="E102" s="270"/>
      <c r="F102" s="271"/>
      <c r="G102" s="272">
        <f>SUM(G98:G101)</f>
        <v>0</v>
      </c>
      <c r="H102" s="273"/>
      <c r="I102" s="274">
        <f>SUM(I98:I101)</f>
        <v>2.0798470000000004</v>
      </c>
      <c r="J102" s="273"/>
      <c r="K102" s="274">
        <f>SUM(K98:K101)</f>
        <v>0</v>
      </c>
      <c r="O102" s="247">
        <v>4</v>
      </c>
      <c r="BA102" s="275">
        <f>SUM(BA98:BA101)</f>
        <v>0</v>
      </c>
      <c r="BB102" s="275">
        <f>SUM(BB98:BB101)</f>
        <v>0</v>
      </c>
      <c r="BC102" s="275">
        <f>SUM(BC98:BC101)</f>
        <v>0</v>
      </c>
      <c r="BD102" s="275">
        <f>SUM(BD98:BD101)</f>
        <v>0</v>
      </c>
      <c r="BE102" s="275">
        <f>SUM(BE98:BE101)</f>
        <v>0</v>
      </c>
    </row>
    <row r="103" spans="1:80" x14ac:dyDescent="0.2">
      <c r="A103" s="237" t="s">
        <v>96</v>
      </c>
      <c r="B103" s="238" t="s">
        <v>228</v>
      </c>
      <c r="C103" s="239" t="s">
        <v>229</v>
      </c>
      <c r="D103" s="240"/>
      <c r="E103" s="241"/>
      <c r="F103" s="241"/>
      <c r="G103" s="242"/>
      <c r="H103" s="243"/>
      <c r="I103" s="244"/>
      <c r="J103" s="245"/>
      <c r="K103" s="246"/>
      <c r="O103" s="247">
        <v>1</v>
      </c>
    </row>
    <row r="104" spans="1:80" ht="33.75" x14ac:dyDescent="0.2">
      <c r="A104" s="248">
        <v>36</v>
      </c>
      <c r="B104" s="249" t="s">
        <v>231</v>
      </c>
      <c r="C104" s="250" t="s">
        <v>507</v>
      </c>
      <c r="D104" s="251" t="s">
        <v>177</v>
      </c>
      <c r="E104" s="252">
        <v>17.862200000000001</v>
      </c>
      <c r="F104" s="252"/>
      <c r="G104" s="253">
        <f>E104*F104</f>
        <v>0</v>
      </c>
      <c r="H104" s="254">
        <v>0.55125000000000002</v>
      </c>
      <c r="I104" s="255">
        <f>E104*H104</f>
        <v>9.8465377500000013</v>
      </c>
      <c r="J104" s="254">
        <v>0</v>
      </c>
      <c r="K104" s="255">
        <f>E104*J104</f>
        <v>0</v>
      </c>
      <c r="O104" s="247">
        <v>2</v>
      </c>
      <c r="AA104" s="220">
        <v>1</v>
      </c>
      <c r="AB104" s="220">
        <v>1</v>
      </c>
      <c r="AC104" s="220">
        <v>1</v>
      </c>
      <c r="AZ104" s="220">
        <v>1</v>
      </c>
      <c r="BA104" s="220">
        <f>IF(AZ104=1,G104,0)</f>
        <v>0</v>
      </c>
      <c r="BB104" s="220">
        <f>IF(AZ104=2,G104,0)</f>
        <v>0</v>
      </c>
      <c r="BC104" s="220">
        <f>IF(AZ104=3,G104,0)</f>
        <v>0</v>
      </c>
      <c r="BD104" s="220">
        <f>IF(AZ104=4,G104,0)</f>
        <v>0</v>
      </c>
      <c r="BE104" s="220">
        <f>IF(AZ104=5,G104,0)</f>
        <v>0</v>
      </c>
      <c r="CA104" s="247">
        <v>1</v>
      </c>
      <c r="CB104" s="247">
        <v>1</v>
      </c>
    </row>
    <row r="105" spans="1:80" x14ac:dyDescent="0.2">
      <c r="A105" s="256"/>
      <c r="B105" s="260"/>
      <c r="C105" s="348" t="s">
        <v>350</v>
      </c>
      <c r="D105" s="349"/>
      <c r="E105" s="261">
        <v>28.13</v>
      </c>
      <c r="F105" s="262"/>
      <c r="G105" s="263"/>
      <c r="H105" s="264"/>
      <c r="I105" s="258"/>
      <c r="J105" s="265"/>
      <c r="K105" s="258"/>
      <c r="M105" s="259" t="s">
        <v>350</v>
      </c>
      <c r="O105" s="247"/>
    </row>
    <row r="106" spans="1:80" x14ac:dyDescent="0.2">
      <c r="A106" s="256"/>
      <c r="B106" s="260"/>
      <c r="C106" s="348" t="s">
        <v>313</v>
      </c>
      <c r="D106" s="349"/>
      <c r="E106" s="261">
        <v>-8.5015000000000001</v>
      </c>
      <c r="F106" s="262"/>
      <c r="G106" s="263"/>
      <c r="H106" s="264"/>
      <c r="I106" s="258"/>
      <c r="J106" s="265"/>
      <c r="K106" s="258"/>
      <c r="M106" s="259" t="s">
        <v>313</v>
      </c>
      <c r="O106" s="247"/>
    </row>
    <row r="107" spans="1:80" x14ac:dyDescent="0.2">
      <c r="A107" s="256"/>
      <c r="B107" s="260"/>
      <c r="C107" s="348" t="s">
        <v>233</v>
      </c>
      <c r="D107" s="349"/>
      <c r="E107" s="261">
        <v>-1.7663</v>
      </c>
      <c r="F107" s="262"/>
      <c r="G107" s="263"/>
      <c r="H107" s="264"/>
      <c r="I107" s="258"/>
      <c r="J107" s="265"/>
      <c r="K107" s="258"/>
      <c r="M107" s="259" t="s">
        <v>233</v>
      </c>
      <c r="O107" s="247"/>
    </row>
    <row r="108" spans="1:80" x14ac:dyDescent="0.2">
      <c r="A108" s="266"/>
      <c r="B108" s="267" t="s">
        <v>100</v>
      </c>
      <c r="C108" s="268" t="s">
        <v>230</v>
      </c>
      <c r="D108" s="269"/>
      <c r="E108" s="270"/>
      <c r="F108" s="271"/>
      <c r="G108" s="272">
        <f>SUM(G103:G107)</f>
        <v>0</v>
      </c>
      <c r="H108" s="273"/>
      <c r="I108" s="274">
        <f>SUM(I103:I107)</f>
        <v>9.8465377500000013</v>
      </c>
      <c r="J108" s="273"/>
      <c r="K108" s="274">
        <f>SUM(K103:K107)</f>
        <v>0</v>
      </c>
      <c r="O108" s="247">
        <v>4</v>
      </c>
      <c r="BA108" s="275">
        <f>SUM(BA103:BA107)</f>
        <v>0</v>
      </c>
      <c r="BB108" s="275">
        <f>SUM(BB103:BB107)</f>
        <v>0</v>
      </c>
      <c r="BC108" s="275">
        <f>SUM(BC103:BC107)</f>
        <v>0</v>
      </c>
      <c r="BD108" s="275">
        <f>SUM(BD103:BD107)</f>
        <v>0</v>
      </c>
      <c r="BE108" s="275">
        <f>SUM(BE103:BE107)</f>
        <v>0</v>
      </c>
    </row>
    <row r="109" spans="1:80" x14ac:dyDescent="0.2">
      <c r="A109" s="237" t="s">
        <v>96</v>
      </c>
      <c r="B109" s="238" t="s">
        <v>234</v>
      </c>
      <c r="C109" s="239" t="s">
        <v>235</v>
      </c>
      <c r="D109" s="240"/>
      <c r="E109" s="241"/>
      <c r="F109" s="241"/>
      <c r="G109" s="242"/>
      <c r="H109" s="243"/>
      <c r="I109" s="244"/>
      <c r="J109" s="245"/>
      <c r="K109" s="246"/>
      <c r="O109" s="247">
        <v>1</v>
      </c>
    </row>
    <row r="110" spans="1:80" x14ac:dyDescent="0.2">
      <c r="A110" s="248">
        <v>37</v>
      </c>
      <c r="B110" s="249" t="s">
        <v>237</v>
      </c>
      <c r="C110" s="250" t="s">
        <v>238</v>
      </c>
      <c r="D110" s="251" t="s">
        <v>177</v>
      </c>
      <c r="E110" s="252">
        <v>17.862200000000001</v>
      </c>
      <c r="F110" s="252"/>
      <c r="G110" s="253">
        <f>E110*F110</f>
        <v>0</v>
      </c>
      <c r="H110" s="254">
        <v>7.3899999999999993E-2</v>
      </c>
      <c r="I110" s="255">
        <f>E110*H110</f>
        <v>1.3200165799999999</v>
      </c>
      <c r="J110" s="254">
        <v>0</v>
      </c>
      <c r="K110" s="255">
        <f>E110*J110</f>
        <v>0</v>
      </c>
      <c r="O110" s="247">
        <v>2</v>
      </c>
      <c r="AA110" s="220">
        <v>1</v>
      </c>
      <c r="AB110" s="220">
        <v>1</v>
      </c>
      <c r="AC110" s="220">
        <v>1</v>
      </c>
      <c r="AZ110" s="220">
        <v>1</v>
      </c>
      <c r="BA110" s="220">
        <f>IF(AZ110=1,G110,0)</f>
        <v>0</v>
      </c>
      <c r="BB110" s="220">
        <f>IF(AZ110=2,G110,0)</f>
        <v>0</v>
      </c>
      <c r="BC110" s="220">
        <f>IF(AZ110=3,G110,0)</f>
        <v>0</v>
      </c>
      <c r="BD110" s="220">
        <f>IF(AZ110=4,G110,0)</f>
        <v>0</v>
      </c>
      <c r="BE110" s="220">
        <f>IF(AZ110=5,G110,0)</f>
        <v>0</v>
      </c>
      <c r="CA110" s="247">
        <v>1</v>
      </c>
      <c r="CB110" s="247">
        <v>1</v>
      </c>
    </row>
    <row r="111" spans="1:80" x14ac:dyDescent="0.2">
      <c r="A111" s="256"/>
      <c r="B111" s="260"/>
      <c r="C111" s="348" t="s">
        <v>350</v>
      </c>
      <c r="D111" s="349"/>
      <c r="E111" s="261">
        <v>28.13</v>
      </c>
      <c r="F111" s="262"/>
      <c r="G111" s="263"/>
      <c r="H111" s="264"/>
      <c r="I111" s="258"/>
      <c r="J111" s="265"/>
      <c r="K111" s="258"/>
      <c r="M111" s="259" t="s">
        <v>350</v>
      </c>
      <c r="O111" s="247"/>
    </row>
    <row r="112" spans="1:80" x14ac:dyDescent="0.2">
      <c r="A112" s="256"/>
      <c r="B112" s="260"/>
      <c r="C112" s="348" t="s">
        <v>313</v>
      </c>
      <c r="D112" s="349"/>
      <c r="E112" s="261">
        <v>-8.5015000000000001</v>
      </c>
      <c r="F112" s="262"/>
      <c r="G112" s="263"/>
      <c r="H112" s="264"/>
      <c r="I112" s="258"/>
      <c r="J112" s="265"/>
      <c r="K112" s="258"/>
      <c r="M112" s="259" t="s">
        <v>313</v>
      </c>
      <c r="O112" s="247"/>
    </row>
    <row r="113" spans="1:80" x14ac:dyDescent="0.2">
      <c r="A113" s="256"/>
      <c r="B113" s="260"/>
      <c r="C113" s="348" t="s">
        <v>233</v>
      </c>
      <c r="D113" s="349"/>
      <c r="E113" s="261">
        <v>-1.7663</v>
      </c>
      <c r="F113" s="262"/>
      <c r="G113" s="263"/>
      <c r="H113" s="264"/>
      <c r="I113" s="258"/>
      <c r="J113" s="265"/>
      <c r="K113" s="258"/>
      <c r="M113" s="259" t="s">
        <v>233</v>
      </c>
      <c r="O113" s="247"/>
    </row>
    <row r="114" spans="1:80" x14ac:dyDescent="0.2">
      <c r="A114" s="248">
        <v>38</v>
      </c>
      <c r="B114" s="249" t="s">
        <v>460</v>
      </c>
      <c r="C114" s="250" t="s">
        <v>461</v>
      </c>
      <c r="D114" s="251" t="s">
        <v>177</v>
      </c>
      <c r="E114" s="252">
        <v>13</v>
      </c>
      <c r="F114" s="252"/>
      <c r="G114" s="253">
        <f>E114*F114</f>
        <v>0</v>
      </c>
      <c r="H114" s="254">
        <v>0.12959999999999999</v>
      </c>
      <c r="I114" s="255">
        <f>E114*H114</f>
        <v>1.6847999999999999</v>
      </c>
      <c r="J114" s="254"/>
      <c r="K114" s="255">
        <f>E114*J114</f>
        <v>0</v>
      </c>
      <c r="O114" s="247">
        <v>2</v>
      </c>
      <c r="AA114" s="220">
        <v>3</v>
      </c>
      <c r="AB114" s="220">
        <v>1</v>
      </c>
      <c r="AC114" s="220">
        <v>59245020</v>
      </c>
      <c r="AZ114" s="220">
        <v>1</v>
      </c>
      <c r="BA114" s="220">
        <f>IF(AZ114=1,G114,0)</f>
        <v>0</v>
      </c>
      <c r="BB114" s="220">
        <f>IF(AZ114=2,G114,0)</f>
        <v>0</v>
      </c>
      <c r="BC114" s="220">
        <f>IF(AZ114=3,G114,0)</f>
        <v>0</v>
      </c>
      <c r="BD114" s="220">
        <f>IF(AZ114=4,G114,0)</f>
        <v>0</v>
      </c>
      <c r="BE114" s="220">
        <f>IF(AZ114=5,G114,0)</f>
        <v>0</v>
      </c>
      <c r="CA114" s="247">
        <v>3</v>
      </c>
      <c r="CB114" s="247">
        <v>1</v>
      </c>
    </row>
    <row r="115" spans="1:80" x14ac:dyDescent="0.2">
      <c r="A115" s="256"/>
      <c r="B115" s="260"/>
      <c r="C115" s="350" t="s">
        <v>167</v>
      </c>
      <c r="D115" s="349"/>
      <c r="E115" s="286">
        <v>0</v>
      </c>
      <c r="F115" s="262"/>
      <c r="G115" s="263"/>
      <c r="H115" s="264"/>
      <c r="I115" s="258"/>
      <c r="J115" s="265"/>
      <c r="K115" s="258"/>
      <c r="M115" s="259" t="s">
        <v>167</v>
      </c>
      <c r="O115" s="247"/>
    </row>
    <row r="116" spans="1:80" x14ac:dyDescent="0.2">
      <c r="A116" s="256"/>
      <c r="B116" s="260"/>
      <c r="C116" s="350" t="s">
        <v>350</v>
      </c>
      <c r="D116" s="349"/>
      <c r="E116" s="286">
        <v>28.13</v>
      </c>
      <c r="F116" s="262"/>
      <c r="G116" s="263"/>
      <c r="H116" s="264"/>
      <c r="I116" s="258"/>
      <c r="J116" s="265"/>
      <c r="K116" s="258"/>
      <c r="M116" s="259" t="s">
        <v>350</v>
      </c>
      <c r="O116" s="247"/>
    </row>
    <row r="117" spans="1:80" x14ac:dyDescent="0.2">
      <c r="A117" s="256"/>
      <c r="B117" s="260"/>
      <c r="C117" s="350" t="s">
        <v>313</v>
      </c>
      <c r="D117" s="349"/>
      <c r="E117" s="286">
        <v>-8.5015000000000001</v>
      </c>
      <c r="F117" s="262"/>
      <c r="G117" s="263"/>
      <c r="H117" s="264"/>
      <c r="I117" s="258"/>
      <c r="J117" s="265"/>
      <c r="K117" s="258"/>
      <c r="M117" s="259" t="s">
        <v>313</v>
      </c>
      <c r="O117" s="247"/>
    </row>
    <row r="118" spans="1:80" x14ac:dyDescent="0.2">
      <c r="A118" s="256"/>
      <c r="B118" s="260"/>
      <c r="C118" s="350" t="s">
        <v>233</v>
      </c>
      <c r="D118" s="349"/>
      <c r="E118" s="286">
        <v>-1.7663</v>
      </c>
      <c r="F118" s="262"/>
      <c r="G118" s="263"/>
      <c r="H118" s="264"/>
      <c r="I118" s="258"/>
      <c r="J118" s="265"/>
      <c r="K118" s="258"/>
      <c r="M118" s="259" t="s">
        <v>233</v>
      </c>
      <c r="O118" s="247"/>
    </row>
    <row r="119" spans="1:80" x14ac:dyDescent="0.2">
      <c r="A119" s="256"/>
      <c r="B119" s="260"/>
      <c r="C119" s="350" t="s">
        <v>168</v>
      </c>
      <c r="D119" s="349"/>
      <c r="E119" s="286">
        <v>17.862199999999998</v>
      </c>
      <c r="F119" s="262"/>
      <c r="G119" s="263"/>
      <c r="H119" s="264"/>
      <c r="I119" s="258"/>
      <c r="J119" s="265"/>
      <c r="K119" s="258"/>
      <c r="M119" s="259" t="s">
        <v>168</v>
      </c>
      <c r="O119" s="247"/>
    </row>
    <row r="120" spans="1:80" x14ac:dyDescent="0.2">
      <c r="A120" s="256"/>
      <c r="B120" s="260"/>
      <c r="C120" s="348" t="s">
        <v>351</v>
      </c>
      <c r="D120" s="349"/>
      <c r="E120" s="261">
        <v>18.755299999999998</v>
      </c>
      <c r="F120" s="262"/>
      <c r="G120" s="263"/>
      <c r="H120" s="264"/>
      <c r="I120" s="258"/>
      <c r="J120" s="265"/>
      <c r="K120" s="258"/>
      <c r="M120" s="259" t="s">
        <v>351</v>
      </c>
      <c r="O120" s="247"/>
    </row>
    <row r="121" spans="1:80" x14ac:dyDescent="0.2">
      <c r="A121" s="256"/>
      <c r="B121" s="260"/>
      <c r="C121" s="348" t="s">
        <v>512</v>
      </c>
      <c r="D121" s="349"/>
      <c r="E121" s="261">
        <v>-5.76</v>
      </c>
      <c r="F121" s="262"/>
      <c r="G121" s="263"/>
      <c r="H121" s="264"/>
      <c r="I121" s="258"/>
      <c r="J121" s="265"/>
      <c r="K121" s="258"/>
      <c r="M121" s="259" t="s">
        <v>352</v>
      </c>
      <c r="O121" s="247"/>
    </row>
    <row r="122" spans="1:80" x14ac:dyDescent="0.2">
      <c r="A122" s="266"/>
      <c r="B122" s="267" t="s">
        <v>100</v>
      </c>
      <c r="C122" s="268" t="s">
        <v>236</v>
      </c>
      <c r="D122" s="269"/>
      <c r="E122" s="270"/>
      <c r="F122" s="271"/>
      <c r="G122" s="272">
        <f>SUM(G109:G121)</f>
        <v>0</v>
      </c>
      <c r="H122" s="273"/>
      <c r="I122" s="274">
        <f>SUM(I109:I121)</f>
        <v>3.00481658</v>
      </c>
      <c r="J122" s="273"/>
      <c r="K122" s="274">
        <f>SUM(K109:K121)</f>
        <v>0</v>
      </c>
      <c r="O122" s="247">
        <v>4</v>
      </c>
      <c r="BA122" s="275">
        <f>SUM(BA109:BA121)</f>
        <v>0</v>
      </c>
      <c r="BB122" s="275">
        <f>SUM(BB109:BB121)</f>
        <v>0</v>
      </c>
      <c r="BC122" s="275">
        <f>SUM(BC109:BC121)</f>
        <v>0</v>
      </c>
      <c r="BD122" s="275">
        <f>SUM(BD109:BD121)</f>
        <v>0</v>
      </c>
      <c r="BE122" s="275">
        <f>SUM(BE109:BE121)</f>
        <v>0</v>
      </c>
    </row>
    <row r="123" spans="1:80" x14ac:dyDescent="0.2">
      <c r="A123" s="237" t="s">
        <v>96</v>
      </c>
      <c r="B123" s="238" t="s">
        <v>241</v>
      </c>
      <c r="C123" s="239" t="s">
        <v>242</v>
      </c>
      <c r="D123" s="240"/>
      <c r="E123" s="241"/>
      <c r="F123" s="241"/>
      <c r="G123" s="242"/>
      <c r="H123" s="243"/>
      <c r="I123" s="244"/>
      <c r="J123" s="245"/>
      <c r="K123" s="246"/>
      <c r="O123" s="247">
        <v>1</v>
      </c>
    </row>
    <row r="124" spans="1:80" x14ac:dyDescent="0.2">
      <c r="A124" s="248">
        <v>39</v>
      </c>
      <c r="B124" s="249" t="s">
        <v>244</v>
      </c>
      <c r="C124" s="250" t="s">
        <v>245</v>
      </c>
      <c r="D124" s="251" t="s">
        <v>156</v>
      </c>
      <c r="E124" s="252">
        <v>2.8130000000000002</v>
      </c>
      <c r="F124" s="252"/>
      <c r="G124" s="253">
        <f>E124*F124</f>
        <v>0</v>
      </c>
      <c r="H124" s="254">
        <v>2.5249999999999999</v>
      </c>
      <c r="I124" s="255">
        <f>E124*H124</f>
        <v>7.1028250000000002</v>
      </c>
      <c r="J124" s="254">
        <v>0</v>
      </c>
      <c r="K124" s="255">
        <f>E124*J124</f>
        <v>0</v>
      </c>
      <c r="O124" s="247">
        <v>2</v>
      </c>
      <c r="AA124" s="220">
        <v>1</v>
      </c>
      <c r="AB124" s="220">
        <v>1</v>
      </c>
      <c r="AC124" s="220">
        <v>1</v>
      </c>
      <c r="AZ124" s="220">
        <v>1</v>
      </c>
      <c r="BA124" s="220">
        <f>IF(AZ124=1,G124,0)</f>
        <v>0</v>
      </c>
      <c r="BB124" s="220">
        <f>IF(AZ124=2,G124,0)</f>
        <v>0</v>
      </c>
      <c r="BC124" s="220">
        <f>IF(AZ124=3,G124,0)</f>
        <v>0</v>
      </c>
      <c r="BD124" s="220">
        <f>IF(AZ124=4,G124,0)</f>
        <v>0</v>
      </c>
      <c r="BE124" s="220">
        <f>IF(AZ124=5,G124,0)</f>
        <v>0</v>
      </c>
      <c r="CA124" s="247">
        <v>1</v>
      </c>
      <c r="CB124" s="247">
        <v>1</v>
      </c>
    </row>
    <row r="125" spans="1:80" x14ac:dyDescent="0.2">
      <c r="A125" s="256"/>
      <c r="B125" s="257"/>
      <c r="C125" s="339" t="s">
        <v>246</v>
      </c>
      <c r="D125" s="340"/>
      <c r="E125" s="340"/>
      <c r="F125" s="340"/>
      <c r="G125" s="341"/>
      <c r="I125" s="258"/>
      <c r="K125" s="258"/>
      <c r="L125" s="259" t="s">
        <v>246</v>
      </c>
      <c r="O125" s="247">
        <v>3</v>
      </c>
    </row>
    <row r="126" spans="1:80" x14ac:dyDescent="0.2">
      <c r="A126" s="256"/>
      <c r="B126" s="260"/>
      <c r="C126" s="348" t="s">
        <v>347</v>
      </c>
      <c r="D126" s="349"/>
      <c r="E126" s="261">
        <v>2.8130000000000002</v>
      </c>
      <c r="F126" s="262"/>
      <c r="G126" s="263"/>
      <c r="H126" s="264"/>
      <c r="I126" s="258"/>
      <c r="J126" s="265"/>
      <c r="K126" s="258"/>
      <c r="M126" s="259" t="s">
        <v>347</v>
      </c>
      <c r="O126" s="247"/>
    </row>
    <row r="127" spans="1:80" x14ac:dyDescent="0.2">
      <c r="A127" s="248">
        <v>40</v>
      </c>
      <c r="B127" s="249" t="s">
        <v>247</v>
      </c>
      <c r="C127" s="250" t="s">
        <v>248</v>
      </c>
      <c r="D127" s="251" t="s">
        <v>177</v>
      </c>
      <c r="E127" s="252">
        <v>28.13</v>
      </c>
      <c r="F127" s="252"/>
      <c r="G127" s="253">
        <f>E127*F127</f>
        <v>0</v>
      </c>
      <c r="H127" s="254">
        <v>2.2000000000000001E-4</v>
      </c>
      <c r="I127" s="255">
        <f>E127*H127</f>
        <v>6.1885999999999998E-3</v>
      </c>
      <c r="J127" s="254">
        <v>0</v>
      </c>
      <c r="K127" s="255">
        <f>E127*J127</f>
        <v>0</v>
      </c>
      <c r="O127" s="247">
        <v>2</v>
      </c>
      <c r="AA127" s="220">
        <v>1</v>
      </c>
      <c r="AB127" s="220">
        <v>1</v>
      </c>
      <c r="AC127" s="220">
        <v>1</v>
      </c>
      <c r="AZ127" s="220">
        <v>1</v>
      </c>
      <c r="BA127" s="220">
        <f>IF(AZ127=1,G127,0)</f>
        <v>0</v>
      </c>
      <c r="BB127" s="220">
        <f>IF(AZ127=2,G127,0)</f>
        <v>0</v>
      </c>
      <c r="BC127" s="220">
        <f>IF(AZ127=3,G127,0)</f>
        <v>0</v>
      </c>
      <c r="BD127" s="220">
        <f>IF(AZ127=4,G127,0)</f>
        <v>0</v>
      </c>
      <c r="BE127" s="220">
        <f>IF(AZ127=5,G127,0)</f>
        <v>0</v>
      </c>
      <c r="CA127" s="247">
        <v>1</v>
      </c>
      <c r="CB127" s="247">
        <v>1</v>
      </c>
    </row>
    <row r="128" spans="1:80" x14ac:dyDescent="0.2">
      <c r="A128" s="256"/>
      <c r="B128" s="260"/>
      <c r="C128" s="348" t="s">
        <v>353</v>
      </c>
      <c r="D128" s="349"/>
      <c r="E128" s="261">
        <v>28.13</v>
      </c>
      <c r="F128" s="262"/>
      <c r="G128" s="263"/>
      <c r="H128" s="264"/>
      <c r="I128" s="258"/>
      <c r="J128" s="265"/>
      <c r="K128" s="258"/>
      <c r="M128" s="259" t="s">
        <v>353</v>
      </c>
      <c r="O128" s="247"/>
    </row>
    <row r="129" spans="1:80" x14ac:dyDescent="0.2">
      <c r="A129" s="248">
        <v>41</v>
      </c>
      <c r="B129" s="249" t="s">
        <v>249</v>
      </c>
      <c r="C129" s="250" t="s">
        <v>250</v>
      </c>
      <c r="D129" s="251" t="s">
        <v>156</v>
      </c>
      <c r="E129" s="252">
        <v>2.8130000000000002</v>
      </c>
      <c r="F129" s="252"/>
      <c r="G129" s="253">
        <f>E129*F129</f>
        <v>0</v>
      </c>
      <c r="H129" s="254">
        <v>0</v>
      </c>
      <c r="I129" s="255">
        <f>E129*H129</f>
        <v>0</v>
      </c>
      <c r="J129" s="254">
        <v>0</v>
      </c>
      <c r="K129" s="255">
        <f>E129*J129</f>
        <v>0</v>
      </c>
      <c r="O129" s="247">
        <v>2</v>
      </c>
      <c r="AA129" s="220">
        <v>1</v>
      </c>
      <c r="AB129" s="220">
        <v>1</v>
      </c>
      <c r="AC129" s="220">
        <v>1</v>
      </c>
      <c r="AZ129" s="220">
        <v>1</v>
      </c>
      <c r="BA129" s="220">
        <f>IF(AZ129=1,G129,0)</f>
        <v>0</v>
      </c>
      <c r="BB129" s="220">
        <f>IF(AZ129=2,G129,0)</f>
        <v>0</v>
      </c>
      <c r="BC129" s="220">
        <f>IF(AZ129=3,G129,0)</f>
        <v>0</v>
      </c>
      <c r="BD129" s="220">
        <f>IF(AZ129=4,G129,0)</f>
        <v>0</v>
      </c>
      <c r="BE129" s="220">
        <f>IF(AZ129=5,G129,0)</f>
        <v>0</v>
      </c>
      <c r="CA129" s="247">
        <v>1</v>
      </c>
      <c r="CB129" s="247">
        <v>1</v>
      </c>
    </row>
    <row r="130" spans="1:80" x14ac:dyDescent="0.2">
      <c r="A130" s="256"/>
      <c r="B130" s="260"/>
      <c r="C130" s="348" t="s">
        <v>348</v>
      </c>
      <c r="D130" s="349"/>
      <c r="E130" s="261">
        <v>2.8130000000000002</v>
      </c>
      <c r="F130" s="262"/>
      <c r="G130" s="263"/>
      <c r="H130" s="264"/>
      <c r="I130" s="258"/>
      <c r="J130" s="265"/>
      <c r="K130" s="258"/>
      <c r="M130" s="259" t="s">
        <v>348</v>
      </c>
      <c r="O130" s="247"/>
    </row>
    <row r="131" spans="1:80" x14ac:dyDescent="0.2">
      <c r="A131" s="266"/>
      <c r="B131" s="267" t="s">
        <v>100</v>
      </c>
      <c r="C131" s="268" t="s">
        <v>243</v>
      </c>
      <c r="D131" s="269"/>
      <c r="E131" s="270"/>
      <c r="F131" s="271"/>
      <c r="G131" s="272">
        <f>SUM(G123:G130)</f>
        <v>0</v>
      </c>
      <c r="H131" s="273"/>
      <c r="I131" s="274">
        <f>SUM(I123:I130)</f>
        <v>7.1090135999999999</v>
      </c>
      <c r="J131" s="273"/>
      <c r="K131" s="274">
        <f>SUM(K123:K130)</f>
        <v>0</v>
      </c>
      <c r="O131" s="247">
        <v>4</v>
      </c>
      <c r="BA131" s="275">
        <f>SUM(BA123:BA130)</f>
        <v>0</v>
      </c>
      <c r="BB131" s="275">
        <f>SUM(BB123:BB130)</f>
        <v>0</v>
      </c>
      <c r="BC131" s="275">
        <f>SUM(BC123:BC130)</f>
        <v>0</v>
      </c>
      <c r="BD131" s="275">
        <f>SUM(BD123:BD130)</f>
        <v>0</v>
      </c>
      <c r="BE131" s="275">
        <f>SUM(BE123:BE130)</f>
        <v>0</v>
      </c>
    </row>
    <row r="132" spans="1:80" x14ac:dyDescent="0.2">
      <c r="A132" s="237" t="s">
        <v>96</v>
      </c>
      <c r="B132" s="238" t="s">
        <v>251</v>
      </c>
      <c r="C132" s="239" t="s">
        <v>252</v>
      </c>
      <c r="D132" s="240"/>
      <c r="E132" s="241"/>
      <c r="F132" s="241"/>
      <c r="G132" s="242"/>
      <c r="H132" s="243"/>
      <c r="I132" s="244"/>
      <c r="J132" s="245"/>
      <c r="K132" s="246"/>
      <c r="O132" s="247">
        <v>1</v>
      </c>
    </row>
    <row r="133" spans="1:80" x14ac:dyDescent="0.2">
      <c r="A133" s="248">
        <v>42</v>
      </c>
      <c r="B133" s="249" t="s">
        <v>254</v>
      </c>
      <c r="C133" s="250" t="s">
        <v>255</v>
      </c>
      <c r="D133" s="251" t="s">
        <v>191</v>
      </c>
      <c r="E133" s="252">
        <v>15</v>
      </c>
      <c r="F133" s="252"/>
      <c r="G133" s="253">
        <f>E133*F133</f>
        <v>0</v>
      </c>
      <c r="H133" s="254">
        <v>0</v>
      </c>
      <c r="I133" s="255">
        <f>E133*H133</f>
        <v>0</v>
      </c>
      <c r="J133" s="254">
        <v>0</v>
      </c>
      <c r="K133" s="255">
        <f>E133*J133</f>
        <v>0</v>
      </c>
      <c r="O133" s="247">
        <v>2</v>
      </c>
      <c r="AA133" s="220">
        <v>1</v>
      </c>
      <c r="AB133" s="220">
        <v>1</v>
      </c>
      <c r="AC133" s="220">
        <v>1</v>
      </c>
      <c r="AZ133" s="220">
        <v>1</v>
      </c>
      <c r="BA133" s="220">
        <f>IF(AZ133=1,G133,0)</f>
        <v>0</v>
      </c>
      <c r="BB133" s="220">
        <f>IF(AZ133=2,G133,0)</f>
        <v>0</v>
      </c>
      <c r="BC133" s="220">
        <f>IF(AZ133=3,G133,0)</f>
        <v>0</v>
      </c>
      <c r="BD133" s="220">
        <f>IF(AZ133=4,G133,0)</f>
        <v>0</v>
      </c>
      <c r="BE133" s="220">
        <f>IF(AZ133=5,G133,0)</f>
        <v>0</v>
      </c>
      <c r="CA133" s="247">
        <v>1</v>
      </c>
      <c r="CB133" s="247">
        <v>1</v>
      </c>
    </row>
    <row r="134" spans="1:80" x14ac:dyDescent="0.2">
      <c r="A134" s="266"/>
      <c r="B134" s="267" t="s">
        <v>100</v>
      </c>
      <c r="C134" s="268" t="s">
        <v>253</v>
      </c>
      <c r="D134" s="269"/>
      <c r="E134" s="270"/>
      <c r="F134" s="271"/>
      <c r="G134" s="272">
        <f>SUM(G132:G133)</f>
        <v>0</v>
      </c>
      <c r="H134" s="273"/>
      <c r="I134" s="274">
        <f>SUM(I132:I133)</f>
        <v>0</v>
      </c>
      <c r="J134" s="273"/>
      <c r="K134" s="274">
        <f>SUM(K132:K133)</f>
        <v>0</v>
      </c>
      <c r="O134" s="247">
        <v>4</v>
      </c>
      <c r="BA134" s="275">
        <f>SUM(BA132:BA133)</f>
        <v>0</v>
      </c>
      <c r="BB134" s="275">
        <f>SUM(BB132:BB133)</f>
        <v>0</v>
      </c>
      <c r="BC134" s="275">
        <f>SUM(BC132:BC133)</f>
        <v>0</v>
      </c>
      <c r="BD134" s="275">
        <f>SUM(BD132:BD133)</f>
        <v>0</v>
      </c>
      <c r="BE134" s="275">
        <f>SUM(BE132:BE133)</f>
        <v>0</v>
      </c>
    </row>
    <row r="135" spans="1:80" x14ac:dyDescent="0.2">
      <c r="A135" s="237" t="s">
        <v>96</v>
      </c>
      <c r="B135" s="238" t="s">
        <v>256</v>
      </c>
      <c r="C135" s="239" t="s">
        <v>257</v>
      </c>
      <c r="D135" s="240"/>
      <c r="E135" s="241"/>
      <c r="F135" s="241"/>
      <c r="G135" s="242"/>
      <c r="H135" s="243"/>
      <c r="I135" s="244"/>
      <c r="J135" s="245"/>
      <c r="K135" s="246"/>
      <c r="O135" s="247">
        <v>1</v>
      </c>
    </row>
    <row r="136" spans="1:80" x14ac:dyDescent="0.2">
      <c r="A136" s="248">
        <v>43</v>
      </c>
      <c r="B136" s="249" t="s">
        <v>260</v>
      </c>
      <c r="C136" s="250" t="s">
        <v>261</v>
      </c>
      <c r="D136" s="251" t="s">
        <v>191</v>
      </c>
      <c r="E136" s="252">
        <v>14</v>
      </c>
      <c r="F136" s="252"/>
      <c r="G136" s="253">
        <f>E136*F136</f>
        <v>0</v>
      </c>
      <c r="H136" s="254">
        <v>0.188</v>
      </c>
      <c r="I136" s="255">
        <f>E136*H136</f>
        <v>2.6320000000000001</v>
      </c>
      <c r="J136" s="254">
        <v>0</v>
      </c>
      <c r="K136" s="255">
        <f>E136*J136</f>
        <v>0</v>
      </c>
      <c r="O136" s="247">
        <v>2</v>
      </c>
      <c r="AA136" s="220">
        <v>1</v>
      </c>
      <c r="AB136" s="220">
        <v>1</v>
      </c>
      <c r="AC136" s="220">
        <v>1</v>
      </c>
      <c r="AZ136" s="220">
        <v>1</v>
      </c>
      <c r="BA136" s="220">
        <f>IF(AZ136=1,G136,0)</f>
        <v>0</v>
      </c>
      <c r="BB136" s="220">
        <f>IF(AZ136=2,G136,0)</f>
        <v>0</v>
      </c>
      <c r="BC136" s="220">
        <f>IF(AZ136=3,G136,0)</f>
        <v>0</v>
      </c>
      <c r="BD136" s="220">
        <f>IF(AZ136=4,G136,0)</f>
        <v>0</v>
      </c>
      <c r="BE136" s="220">
        <f>IF(AZ136=5,G136,0)</f>
        <v>0</v>
      </c>
      <c r="CA136" s="247">
        <v>1</v>
      </c>
      <c r="CB136" s="247">
        <v>1</v>
      </c>
    </row>
    <row r="137" spans="1:80" x14ac:dyDescent="0.2">
      <c r="A137" s="256"/>
      <c r="B137" s="260"/>
      <c r="C137" s="348" t="s">
        <v>462</v>
      </c>
      <c r="D137" s="349"/>
      <c r="E137" s="261">
        <v>14</v>
      </c>
      <c r="F137" s="262"/>
      <c r="G137" s="263"/>
      <c r="H137" s="264"/>
      <c r="I137" s="258"/>
      <c r="J137" s="265"/>
      <c r="K137" s="258"/>
      <c r="M137" s="259" t="s">
        <v>462</v>
      </c>
      <c r="O137" s="247"/>
    </row>
    <row r="138" spans="1:80" x14ac:dyDescent="0.2">
      <c r="A138" s="248">
        <v>44</v>
      </c>
      <c r="B138" s="249" t="s">
        <v>262</v>
      </c>
      <c r="C138" s="250" t="s">
        <v>375</v>
      </c>
      <c r="D138" s="251" t="s">
        <v>207</v>
      </c>
      <c r="E138" s="252">
        <v>15</v>
      </c>
      <c r="F138" s="252"/>
      <c r="G138" s="253">
        <f>E138*F138</f>
        <v>0</v>
      </c>
      <c r="H138" s="254">
        <v>4.5999999999999999E-2</v>
      </c>
      <c r="I138" s="255">
        <f>E138*H138</f>
        <v>0.69</v>
      </c>
      <c r="J138" s="254"/>
      <c r="K138" s="255">
        <f>E138*J138</f>
        <v>0</v>
      </c>
      <c r="O138" s="247">
        <v>2</v>
      </c>
      <c r="AA138" s="220">
        <v>3</v>
      </c>
      <c r="AB138" s="220">
        <v>1</v>
      </c>
      <c r="AC138" s="220">
        <v>59217420</v>
      </c>
      <c r="AZ138" s="220">
        <v>1</v>
      </c>
      <c r="BA138" s="220">
        <f>IF(AZ138=1,G138,0)</f>
        <v>0</v>
      </c>
      <c r="BB138" s="220">
        <f>IF(AZ138=2,G138,0)</f>
        <v>0</v>
      </c>
      <c r="BC138" s="220">
        <f>IF(AZ138=3,G138,0)</f>
        <v>0</v>
      </c>
      <c r="BD138" s="220">
        <f>IF(AZ138=4,G138,0)</f>
        <v>0</v>
      </c>
      <c r="BE138" s="220">
        <f>IF(AZ138=5,G138,0)</f>
        <v>0</v>
      </c>
      <c r="CA138" s="247">
        <v>3</v>
      </c>
      <c r="CB138" s="247">
        <v>1</v>
      </c>
    </row>
    <row r="139" spans="1:80" x14ac:dyDescent="0.2">
      <c r="A139" s="256"/>
      <c r="B139" s="260"/>
      <c r="C139" s="348" t="s">
        <v>463</v>
      </c>
      <c r="D139" s="349"/>
      <c r="E139" s="261">
        <v>14.7</v>
      </c>
      <c r="F139" s="262"/>
      <c r="G139" s="263"/>
      <c r="H139" s="264"/>
      <c r="I139" s="258"/>
      <c r="J139" s="265"/>
      <c r="K139" s="258"/>
      <c r="M139" s="259" t="s">
        <v>463</v>
      </c>
      <c r="O139" s="247"/>
    </row>
    <row r="140" spans="1:80" x14ac:dyDescent="0.2">
      <c r="A140" s="256"/>
      <c r="B140" s="260"/>
      <c r="C140" s="348" t="s">
        <v>464</v>
      </c>
      <c r="D140" s="349"/>
      <c r="E140" s="261">
        <v>0.3</v>
      </c>
      <c r="F140" s="262"/>
      <c r="G140" s="263"/>
      <c r="H140" s="264"/>
      <c r="I140" s="258"/>
      <c r="J140" s="265"/>
      <c r="K140" s="258"/>
      <c r="M140" s="259" t="s">
        <v>464</v>
      </c>
      <c r="O140" s="247"/>
    </row>
    <row r="141" spans="1:80" x14ac:dyDescent="0.2">
      <c r="A141" s="266"/>
      <c r="B141" s="267" t="s">
        <v>100</v>
      </c>
      <c r="C141" s="268" t="s">
        <v>258</v>
      </c>
      <c r="D141" s="269"/>
      <c r="E141" s="270"/>
      <c r="F141" s="271"/>
      <c r="G141" s="272">
        <f>SUM(G135:G140)</f>
        <v>0</v>
      </c>
      <c r="H141" s="273"/>
      <c r="I141" s="274">
        <f>SUM(I135:I140)</f>
        <v>3.3220000000000001</v>
      </c>
      <c r="J141" s="273"/>
      <c r="K141" s="274">
        <f>SUM(K135:K140)</f>
        <v>0</v>
      </c>
      <c r="O141" s="247">
        <v>4</v>
      </c>
      <c r="BA141" s="275">
        <f>SUM(BA135:BA140)</f>
        <v>0</v>
      </c>
      <c r="BB141" s="275">
        <f>SUM(BB135:BB140)</f>
        <v>0</v>
      </c>
      <c r="BC141" s="275">
        <f>SUM(BC135:BC140)</f>
        <v>0</v>
      </c>
      <c r="BD141" s="275">
        <f>SUM(BD135:BD140)</f>
        <v>0</v>
      </c>
      <c r="BE141" s="275">
        <f>SUM(BE135:BE140)</f>
        <v>0</v>
      </c>
    </row>
    <row r="142" spans="1:80" x14ac:dyDescent="0.2">
      <c r="A142" s="237" t="s">
        <v>96</v>
      </c>
      <c r="B142" s="238" t="s">
        <v>263</v>
      </c>
      <c r="C142" s="239" t="s">
        <v>264</v>
      </c>
      <c r="D142" s="240"/>
      <c r="E142" s="241"/>
      <c r="F142" s="241"/>
      <c r="G142" s="242"/>
      <c r="H142" s="243"/>
      <c r="I142" s="244"/>
      <c r="J142" s="245"/>
      <c r="K142" s="246"/>
      <c r="O142" s="247">
        <v>1</v>
      </c>
    </row>
    <row r="143" spans="1:80" x14ac:dyDescent="0.2">
      <c r="A143" s="248">
        <v>45</v>
      </c>
      <c r="B143" s="249" t="s">
        <v>266</v>
      </c>
      <c r="C143" s="250" t="s">
        <v>267</v>
      </c>
      <c r="D143" s="251" t="s">
        <v>481</v>
      </c>
      <c r="E143" s="252">
        <v>1</v>
      </c>
      <c r="F143" s="252"/>
      <c r="G143" s="253">
        <f>E143*F143</f>
        <v>0</v>
      </c>
      <c r="H143" s="254"/>
      <c r="I143" s="255">
        <f>E143*H143</f>
        <v>0</v>
      </c>
      <c r="J143" s="254"/>
      <c r="K143" s="255">
        <f>E143*J143</f>
        <v>0</v>
      </c>
      <c r="O143" s="247">
        <v>2</v>
      </c>
      <c r="AA143" s="220">
        <v>6</v>
      </c>
      <c r="AB143" s="220">
        <v>1</v>
      </c>
      <c r="AC143" s="220">
        <v>171156610600</v>
      </c>
      <c r="AZ143" s="220">
        <v>1</v>
      </c>
      <c r="BA143" s="220">
        <f>IF(AZ143=1,G143,0)</f>
        <v>0</v>
      </c>
      <c r="BB143" s="220">
        <f>IF(AZ143=2,G143,0)</f>
        <v>0</v>
      </c>
      <c r="BC143" s="220">
        <f>IF(AZ143=3,G143,0)</f>
        <v>0</v>
      </c>
      <c r="BD143" s="220">
        <f>IF(AZ143=4,G143,0)</f>
        <v>0</v>
      </c>
      <c r="BE143" s="220">
        <f>IF(AZ143=5,G143,0)</f>
        <v>0</v>
      </c>
      <c r="CA143" s="247">
        <v>6</v>
      </c>
      <c r="CB143" s="247">
        <v>1</v>
      </c>
    </row>
    <row r="144" spans="1:80" x14ac:dyDescent="0.2">
      <c r="A144" s="256"/>
      <c r="B144" s="257"/>
      <c r="C144" s="339"/>
      <c r="D144" s="340"/>
      <c r="E144" s="340"/>
      <c r="F144" s="340"/>
      <c r="G144" s="341"/>
      <c r="I144" s="258"/>
      <c r="K144" s="258"/>
      <c r="L144" s="259"/>
      <c r="O144" s="247">
        <v>3</v>
      </c>
    </row>
    <row r="145" spans="1:80" x14ac:dyDescent="0.2">
      <c r="A145" s="266"/>
      <c r="B145" s="267" t="s">
        <v>100</v>
      </c>
      <c r="C145" s="268" t="s">
        <v>265</v>
      </c>
      <c r="D145" s="269"/>
      <c r="E145" s="270"/>
      <c r="F145" s="271"/>
      <c r="G145" s="272">
        <f>SUM(G142:G144)</f>
        <v>0</v>
      </c>
      <c r="H145" s="273"/>
      <c r="I145" s="274">
        <f>SUM(I142:I144)</f>
        <v>0</v>
      </c>
      <c r="J145" s="273"/>
      <c r="K145" s="274">
        <f>SUM(K142:K144)</f>
        <v>0</v>
      </c>
      <c r="O145" s="247">
        <v>4</v>
      </c>
      <c r="BA145" s="275">
        <f>SUM(BA142:BA144)</f>
        <v>0</v>
      </c>
      <c r="BB145" s="275">
        <f>SUM(BB142:BB144)</f>
        <v>0</v>
      </c>
      <c r="BC145" s="275">
        <f>SUM(BC142:BC144)</f>
        <v>0</v>
      </c>
      <c r="BD145" s="275">
        <f>SUM(BD142:BD144)</f>
        <v>0</v>
      </c>
      <c r="BE145" s="275">
        <f>SUM(BE142:BE144)</f>
        <v>0</v>
      </c>
    </row>
    <row r="146" spans="1:80" x14ac:dyDescent="0.2">
      <c r="A146" s="237" t="s">
        <v>96</v>
      </c>
      <c r="B146" s="238" t="s">
        <v>268</v>
      </c>
      <c r="C146" s="239" t="s">
        <v>269</v>
      </c>
      <c r="D146" s="240"/>
      <c r="E146" s="241"/>
      <c r="F146" s="241"/>
      <c r="G146" s="242"/>
      <c r="H146" s="243"/>
      <c r="I146" s="244"/>
      <c r="J146" s="245"/>
      <c r="K146" s="246"/>
      <c r="O146" s="247">
        <v>1</v>
      </c>
    </row>
    <row r="147" spans="1:80" x14ac:dyDescent="0.2">
      <c r="A147" s="248">
        <v>46</v>
      </c>
      <c r="B147" s="249" t="s">
        <v>271</v>
      </c>
      <c r="C147" s="250" t="s">
        <v>272</v>
      </c>
      <c r="D147" s="251" t="s">
        <v>224</v>
      </c>
      <c r="E147" s="252">
        <v>79.393534145999993</v>
      </c>
      <c r="F147" s="252"/>
      <c r="G147" s="253">
        <f>E147*F147</f>
        <v>0</v>
      </c>
      <c r="H147" s="254">
        <v>0</v>
      </c>
      <c r="I147" s="255">
        <f>E147*H147</f>
        <v>0</v>
      </c>
      <c r="J147" s="254"/>
      <c r="K147" s="255">
        <f>E147*J147</f>
        <v>0</v>
      </c>
      <c r="O147" s="247">
        <v>2</v>
      </c>
      <c r="AA147" s="220">
        <v>7</v>
      </c>
      <c r="AB147" s="220">
        <v>1</v>
      </c>
      <c r="AC147" s="220">
        <v>2</v>
      </c>
      <c r="AZ147" s="220">
        <v>1</v>
      </c>
      <c r="BA147" s="220">
        <f>IF(AZ147=1,G147,0)</f>
        <v>0</v>
      </c>
      <c r="BB147" s="220">
        <f>IF(AZ147=2,G147,0)</f>
        <v>0</v>
      </c>
      <c r="BC147" s="220">
        <f>IF(AZ147=3,G147,0)</f>
        <v>0</v>
      </c>
      <c r="BD147" s="220">
        <f>IF(AZ147=4,G147,0)</f>
        <v>0</v>
      </c>
      <c r="BE147" s="220">
        <f>IF(AZ147=5,G147,0)</f>
        <v>0</v>
      </c>
      <c r="CA147" s="247">
        <v>7</v>
      </c>
      <c r="CB147" s="247">
        <v>1</v>
      </c>
    </row>
    <row r="148" spans="1:80" x14ac:dyDescent="0.2">
      <c r="A148" s="266"/>
      <c r="B148" s="267" t="s">
        <v>100</v>
      </c>
      <c r="C148" s="268" t="s">
        <v>270</v>
      </c>
      <c r="D148" s="269"/>
      <c r="E148" s="270"/>
      <c r="F148" s="271"/>
      <c r="G148" s="272">
        <f>SUM(G146:G147)</f>
        <v>0</v>
      </c>
      <c r="H148" s="273"/>
      <c r="I148" s="274">
        <f>SUM(I146:I147)</f>
        <v>0</v>
      </c>
      <c r="J148" s="273"/>
      <c r="K148" s="274">
        <f>SUM(K146:K147)</f>
        <v>0</v>
      </c>
      <c r="O148" s="247">
        <v>4</v>
      </c>
      <c r="BA148" s="275">
        <f>SUM(BA146:BA147)</f>
        <v>0</v>
      </c>
      <c r="BB148" s="275">
        <f>SUM(BB146:BB147)</f>
        <v>0</v>
      </c>
      <c r="BC148" s="275">
        <f>SUM(BC146:BC147)</f>
        <v>0</v>
      </c>
      <c r="BD148" s="275">
        <f>SUM(BD146:BD147)</f>
        <v>0</v>
      </c>
      <c r="BE148" s="275">
        <f>SUM(BE146:BE147)</f>
        <v>0</v>
      </c>
    </row>
    <row r="149" spans="1:80" x14ac:dyDescent="0.2">
      <c r="A149" s="237" t="s">
        <v>96</v>
      </c>
      <c r="B149" s="238" t="s">
        <v>273</v>
      </c>
      <c r="C149" s="239" t="s">
        <v>274</v>
      </c>
      <c r="D149" s="240"/>
      <c r="E149" s="241"/>
      <c r="F149" s="241"/>
      <c r="G149" s="242"/>
      <c r="H149" s="243"/>
      <c r="I149" s="244"/>
      <c r="J149" s="245"/>
      <c r="K149" s="246"/>
      <c r="O149" s="247">
        <v>1</v>
      </c>
    </row>
    <row r="150" spans="1:80" ht="22.5" x14ac:dyDescent="0.2">
      <c r="A150" s="248">
        <v>47</v>
      </c>
      <c r="B150" s="249" t="s">
        <v>276</v>
      </c>
      <c r="C150" s="250" t="s">
        <v>482</v>
      </c>
      <c r="D150" s="251" t="s">
        <v>99</v>
      </c>
      <c r="E150" s="252">
        <v>3</v>
      </c>
      <c r="F150" s="252"/>
      <c r="G150" s="253">
        <f>E150*F150</f>
        <v>0</v>
      </c>
      <c r="H150" s="254">
        <v>2.0000000000000001E-4</v>
      </c>
      <c r="I150" s="255">
        <f>E150*H150</f>
        <v>6.0000000000000006E-4</v>
      </c>
      <c r="J150" s="254">
        <v>0</v>
      </c>
      <c r="K150" s="255">
        <f>E150*J150</f>
        <v>0</v>
      </c>
      <c r="O150" s="247">
        <v>2</v>
      </c>
      <c r="AA150" s="220">
        <v>1</v>
      </c>
      <c r="AB150" s="220">
        <v>7</v>
      </c>
      <c r="AC150" s="220">
        <v>7</v>
      </c>
      <c r="AZ150" s="220">
        <v>2</v>
      </c>
      <c r="BA150" s="220">
        <f>IF(AZ150=1,G150,0)</f>
        <v>0</v>
      </c>
      <c r="BB150" s="220">
        <f>IF(AZ150=2,G150,0)</f>
        <v>0</v>
      </c>
      <c r="BC150" s="220">
        <f>IF(AZ150=3,G150,0)</f>
        <v>0</v>
      </c>
      <c r="BD150" s="220">
        <f>IF(AZ150=4,G150,0)</f>
        <v>0</v>
      </c>
      <c r="BE150" s="220">
        <f>IF(AZ150=5,G150,0)</f>
        <v>0</v>
      </c>
      <c r="CA150" s="247">
        <v>1</v>
      </c>
      <c r="CB150" s="247">
        <v>7</v>
      </c>
    </row>
    <row r="151" spans="1:80" ht="22.5" x14ac:dyDescent="0.2">
      <c r="A151" s="248">
        <v>48</v>
      </c>
      <c r="B151" s="249" t="s">
        <v>277</v>
      </c>
      <c r="C151" s="250" t="s">
        <v>483</v>
      </c>
      <c r="D151" s="251" t="s">
        <v>99</v>
      </c>
      <c r="E151" s="252">
        <v>1</v>
      </c>
      <c r="F151" s="252"/>
      <c r="G151" s="253">
        <f>E151*F151</f>
        <v>0</v>
      </c>
      <c r="H151" s="254">
        <v>2.0000000000000001E-4</v>
      </c>
      <c r="I151" s="255">
        <f>E151*H151</f>
        <v>2.0000000000000001E-4</v>
      </c>
      <c r="J151" s="254">
        <v>0</v>
      </c>
      <c r="K151" s="255">
        <f>E151*J151</f>
        <v>0</v>
      </c>
      <c r="O151" s="247">
        <v>2</v>
      </c>
      <c r="AA151" s="220">
        <v>1</v>
      </c>
      <c r="AB151" s="220">
        <v>7</v>
      </c>
      <c r="AC151" s="220">
        <v>7</v>
      </c>
      <c r="AZ151" s="220">
        <v>2</v>
      </c>
      <c r="BA151" s="220">
        <f>IF(AZ151=1,G151,0)</f>
        <v>0</v>
      </c>
      <c r="BB151" s="220">
        <f>IF(AZ151=2,G151,0)</f>
        <v>0</v>
      </c>
      <c r="BC151" s="220">
        <f>IF(AZ151=3,G151,0)</f>
        <v>0</v>
      </c>
      <c r="BD151" s="220">
        <f>IF(AZ151=4,G151,0)</f>
        <v>0</v>
      </c>
      <c r="BE151" s="220">
        <f>IF(AZ151=5,G151,0)</f>
        <v>0</v>
      </c>
      <c r="CA151" s="247">
        <v>1</v>
      </c>
      <c r="CB151" s="247">
        <v>7</v>
      </c>
    </row>
    <row r="152" spans="1:80" x14ac:dyDescent="0.2">
      <c r="A152" s="266"/>
      <c r="B152" s="267" t="s">
        <v>100</v>
      </c>
      <c r="C152" s="268" t="s">
        <v>275</v>
      </c>
      <c r="D152" s="269"/>
      <c r="E152" s="270"/>
      <c r="F152" s="271"/>
      <c r="G152" s="272">
        <f>SUM(G149:G151)</f>
        <v>0</v>
      </c>
      <c r="H152" s="273"/>
      <c r="I152" s="274">
        <f>SUM(I149:I151)</f>
        <v>8.0000000000000004E-4</v>
      </c>
      <c r="J152" s="273"/>
      <c r="K152" s="274">
        <f>SUM(K149:K151)</f>
        <v>0</v>
      </c>
      <c r="O152" s="247">
        <v>4</v>
      </c>
      <c r="BA152" s="275">
        <f>SUM(BA149:BA151)</f>
        <v>0</v>
      </c>
      <c r="BB152" s="275">
        <f>SUM(BB149:BB151)</f>
        <v>0</v>
      </c>
      <c r="BC152" s="275">
        <f>SUM(BC149:BC151)</f>
        <v>0</v>
      </c>
      <c r="BD152" s="275">
        <f>SUM(BD149:BD151)</f>
        <v>0</v>
      </c>
      <c r="BE152" s="275">
        <f>SUM(BE149:BE151)</f>
        <v>0</v>
      </c>
    </row>
    <row r="153" spans="1:80" x14ac:dyDescent="0.2">
      <c r="A153" s="237" t="s">
        <v>96</v>
      </c>
      <c r="B153" s="238" t="s">
        <v>319</v>
      </c>
      <c r="C153" s="239" t="s">
        <v>320</v>
      </c>
      <c r="D153" s="240"/>
      <c r="E153" s="241"/>
      <c r="F153" s="241"/>
      <c r="G153" s="242"/>
      <c r="H153" s="243"/>
      <c r="I153" s="244"/>
      <c r="J153" s="245"/>
      <c r="K153" s="246"/>
      <c r="O153" s="247">
        <v>1</v>
      </c>
    </row>
    <row r="154" spans="1:80" x14ac:dyDescent="0.2">
      <c r="A154" s="248">
        <v>49</v>
      </c>
      <c r="B154" s="249" t="s">
        <v>322</v>
      </c>
      <c r="C154" s="250" t="s">
        <v>465</v>
      </c>
      <c r="D154" s="251" t="s">
        <v>324</v>
      </c>
      <c r="E154" s="252">
        <v>1</v>
      </c>
      <c r="F154" s="252"/>
      <c r="G154" s="253">
        <f>E154*F154</f>
        <v>0</v>
      </c>
      <c r="H154" s="254">
        <v>0</v>
      </c>
      <c r="I154" s="255">
        <f>E154*H154</f>
        <v>0</v>
      </c>
      <c r="J154" s="254">
        <v>0</v>
      </c>
      <c r="K154" s="255">
        <f>E154*J154</f>
        <v>0</v>
      </c>
      <c r="O154" s="247">
        <v>2</v>
      </c>
      <c r="AA154" s="220">
        <v>1</v>
      </c>
      <c r="AB154" s="220">
        <v>9</v>
      </c>
      <c r="AC154" s="220">
        <v>9</v>
      </c>
      <c r="AZ154" s="220">
        <v>4</v>
      </c>
      <c r="BA154" s="220">
        <f>IF(AZ154=1,G154,0)</f>
        <v>0</v>
      </c>
      <c r="BB154" s="220">
        <f>IF(AZ154=2,G154,0)</f>
        <v>0</v>
      </c>
      <c r="BC154" s="220">
        <f>IF(AZ154=3,G154,0)</f>
        <v>0</v>
      </c>
      <c r="BD154" s="220">
        <f>IF(AZ154=4,G154,0)</f>
        <v>0</v>
      </c>
      <c r="BE154" s="220">
        <f>IF(AZ154=5,G154,0)</f>
        <v>0</v>
      </c>
      <c r="CA154" s="247">
        <v>1</v>
      </c>
      <c r="CB154" s="247">
        <v>9</v>
      </c>
    </row>
    <row r="155" spans="1:80" x14ac:dyDescent="0.2">
      <c r="A155" s="256"/>
      <c r="B155" s="257"/>
      <c r="C155" s="339" t="s">
        <v>513</v>
      </c>
      <c r="D155" s="340"/>
      <c r="E155" s="340"/>
      <c r="F155" s="340"/>
      <c r="G155" s="341"/>
      <c r="I155" s="258"/>
      <c r="K155" s="258"/>
      <c r="L155" s="259" t="s">
        <v>466</v>
      </c>
      <c r="O155" s="247">
        <v>3</v>
      </c>
    </row>
    <row r="156" spans="1:80" x14ac:dyDescent="0.2">
      <c r="A156" s="266"/>
      <c r="B156" s="267" t="s">
        <v>100</v>
      </c>
      <c r="C156" s="268" t="s">
        <v>321</v>
      </c>
      <c r="D156" s="269"/>
      <c r="E156" s="270"/>
      <c r="F156" s="271"/>
      <c r="G156" s="272">
        <f>SUM(G153:G155)</f>
        <v>0</v>
      </c>
      <c r="H156" s="273"/>
      <c r="I156" s="274">
        <f>SUM(I153:I155)</f>
        <v>0</v>
      </c>
      <c r="J156" s="273"/>
      <c r="K156" s="274">
        <f>SUM(K153:K155)</f>
        <v>0</v>
      </c>
      <c r="O156" s="247">
        <v>4</v>
      </c>
      <c r="BA156" s="275">
        <f>SUM(BA153:BA155)</f>
        <v>0</v>
      </c>
      <c r="BB156" s="275">
        <f>SUM(BB153:BB155)</f>
        <v>0</v>
      </c>
      <c r="BC156" s="275">
        <f>SUM(BC153:BC155)</f>
        <v>0</v>
      </c>
      <c r="BD156" s="275">
        <f>SUM(BD153:BD155)</f>
        <v>0</v>
      </c>
      <c r="BE156" s="275">
        <f>SUM(BE153:BE155)</f>
        <v>0</v>
      </c>
    </row>
    <row r="157" spans="1:80" x14ac:dyDescent="0.2">
      <c r="A157" s="237" t="s">
        <v>96</v>
      </c>
      <c r="B157" s="238" t="s">
        <v>278</v>
      </c>
      <c r="C157" s="239" t="s">
        <v>279</v>
      </c>
      <c r="D157" s="240"/>
      <c r="E157" s="241"/>
      <c r="F157" s="241"/>
      <c r="G157" s="242"/>
      <c r="H157" s="243"/>
      <c r="I157" s="244"/>
      <c r="J157" s="245"/>
      <c r="K157" s="246"/>
      <c r="O157" s="247">
        <v>1</v>
      </c>
    </row>
    <row r="158" spans="1:80" x14ac:dyDescent="0.2">
      <c r="A158" s="248">
        <v>50</v>
      </c>
      <c r="B158" s="249" t="s">
        <v>281</v>
      </c>
      <c r="C158" s="250" t="s">
        <v>328</v>
      </c>
      <c r="D158" s="251" t="s">
        <v>224</v>
      </c>
      <c r="E158" s="252">
        <v>7.415</v>
      </c>
      <c r="F158" s="252"/>
      <c r="G158" s="253">
        <f>E158*F158</f>
        <v>0</v>
      </c>
      <c r="H158" s="254">
        <v>0</v>
      </c>
      <c r="I158" s="255">
        <f>E158*H158</f>
        <v>0</v>
      </c>
      <c r="J158" s="254"/>
      <c r="K158" s="255">
        <f>E158*J158</f>
        <v>0</v>
      </c>
      <c r="O158" s="247">
        <v>2</v>
      </c>
      <c r="AA158" s="220">
        <v>8</v>
      </c>
      <c r="AB158" s="220">
        <v>0</v>
      </c>
      <c r="AC158" s="220">
        <v>3</v>
      </c>
      <c r="AZ158" s="220">
        <v>1</v>
      </c>
      <c r="BA158" s="220">
        <f>IF(AZ158=1,G158,0)</f>
        <v>0</v>
      </c>
      <c r="BB158" s="220">
        <f>IF(AZ158=2,G158,0)</f>
        <v>0</v>
      </c>
      <c r="BC158" s="220">
        <f>IF(AZ158=3,G158,0)</f>
        <v>0</v>
      </c>
      <c r="BD158" s="220">
        <f>IF(AZ158=4,G158,0)</f>
        <v>0</v>
      </c>
      <c r="BE158" s="220">
        <f>IF(AZ158=5,G158,0)</f>
        <v>0</v>
      </c>
      <c r="CA158" s="247">
        <v>8</v>
      </c>
      <c r="CB158" s="247">
        <v>0</v>
      </c>
    </row>
    <row r="159" spans="1:80" x14ac:dyDescent="0.2">
      <c r="A159" s="248">
        <v>51</v>
      </c>
      <c r="B159" s="249" t="s">
        <v>282</v>
      </c>
      <c r="C159" s="250" t="s">
        <v>283</v>
      </c>
      <c r="D159" s="251" t="s">
        <v>224</v>
      </c>
      <c r="E159" s="252">
        <v>7.415</v>
      </c>
      <c r="F159" s="252"/>
      <c r="G159" s="253">
        <f>E159*F159</f>
        <v>0</v>
      </c>
      <c r="H159" s="254">
        <v>0</v>
      </c>
      <c r="I159" s="255">
        <f>E159*H159</f>
        <v>0</v>
      </c>
      <c r="J159" s="254"/>
      <c r="K159" s="255">
        <f>E159*J159</f>
        <v>0</v>
      </c>
      <c r="O159" s="247">
        <v>2</v>
      </c>
      <c r="AA159" s="220">
        <v>8</v>
      </c>
      <c r="AB159" s="220">
        <v>0</v>
      </c>
      <c r="AC159" s="220">
        <v>3</v>
      </c>
      <c r="AZ159" s="220">
        <v>1</v>
      </c>
      <c r="BA159" s="220">
        <f>IF(AZ159=1,G159,0)</f>
        <v>0</v>
      </c>
      <c r="BB159" s="220">
        <f>IF(AZ159=2,G159,0)</f>
        <v>0</v>
      </c>
      <c r="BC159" s="220">
        <f>IF(AZ159=3,G159,0)</f>
        <v>0</v>
      </c>
      <c r="BD159" s="220">
        <f>IF(AZ159=4,G159,0)</f>
        <v>0</v>
      </c>
      <c r="BE159" s="220">
        <f>IF(AZ159=5,G159,0)</f>
        <v>0</v>
      </c>
      <c r="CA159" s="247">
        <v>8</v>
      </c>
      <c r="CB159" s="247">
        <v>0</v>
      </c>
    </row>
    <row r="160" spans="1:80" x14ac:dyDescent="0.2">
      <c r="A160" s="266"/>
      <c r="B160" s="267" t="s">
        <v>100</v>
      </c>
      <c r="C160" s="268" t="s">
        <v>280</v>
      </c>
      <c r="D160" s="269"/>
      <c r="E160" s="270"/>
      <c r="F160" s="271"/>
      <c r="G160" s="272">
        <f>SUM(G157:G159)</f>
        <v>0</v>
      </c>
      <c r="H160" s="273"/>
      <c r="I160" s="274">
        <f>SUM(I157:I159)</f>
        <v>0</v>
      </c>
      <c r="J160" s="273"/>
      <c r="K160" s="274">
        <f>SUM(K157:K159)</f>
        <v>0</v>
      </c>
      <c r="O160" s="247">
        <v>4</v>
      </c>
      <c r="BA160" s="275">
        <f>SUM(BA157:BA159)</f>
        <v>0</v>
      </c>
      <c r="BB160" s="275">
        <f>SUM(BB157:BB159)</f>
        <v>0</v>
      </c>
      <c r="BC160" s="275">
        <f>SUM(BC157:BC159)</f>
        <v>0</v>
      </c>
      <c r="BD160" s="275">
        <f>SUM(BD157:BD159)</f>
        <v>0</v>
      </c>
      <c r="BE160" s="275">
        <f>SUM(BE157:BE159)</f>
        <v>0</v>
      </c>
    </row>
    <row r="161" spans="5:5" x14ac:dyDescent="0.2">
      <c r="E161" s="220"/>
    </row>
    <row r="162" spans="5:5" x14ac:dyDescent="0.2">
      <c r="E162" s="220"/>
    </row>
    <row r="163" spans="5:5" x14ac:dyDescent="0.2">
      <c r="E163" s="220"/>
    </row>
    <row r="164" spans="5:5" x14ac:dyDescent="0.2">
      <c r="E164" s="220"/>
    </row>
    <row r="165" spans="5:5" x14ac:dyDescent="0.2">
      <c r="E165" s="220"/>
    </row>
    <row r="166" spans="5:5" x14ac:dyDescent="0.2">
      <c r="E166" s="220"/>
    </row>
    <row r="167" spans="5:5" x14ac:dyDescent="0.2">
      <c r="E167" s="220"/>
    </row>
    <row r="168" spans="5:5" x14ac:dyDescent="0.2">
      <c r="E168" s="220"/>
    </row>
    <row r="169" spans="5:5" x14ac:dyDescent="0.2">
      <c r="E169" s="220"/>
    </row>
    <row r="170" spans="5:5" x14ac:dyDescent="0.2">
      <c r="E170" s="220"/>
    </row>
    <row r="171" spans="5:5" x14ac:dyDescent="0.2">
      <c r="E171" s="220"/>
    </row>
    <row r="172" spans="5:5" x14ac:dyDescent="0.2">
      <c r="E172" s="220"/>
    </row>
    <row r="173" spans="5:5" x14ac:dyDescent="0.2">
      <c r="E173" s="220"/>
    </row>
    <row r="174" spans="5:5" x14ac:dyDescent="0.2">
      <c r="E174" s="220"/>
    </row>
    <row r="175" spans="5:5" x14ac:dyDescent="0.2">
      <c r="E175" s="220"/>
    </row>
    <row r="176" spans="5:5" x14ac:dyDescent="0.2">
      <c r="E176" s="220"/>
    </row>
    <row r="177" spans="1:7" x14ac:dyDescent="0.2">
      <c r="E177" s="220"/>
    </row>
    <row r="178" spans="1:7" x14ac:dyDescent="0.2">
      <c r="E178" s="220"/>
    </row>
    <row r="179" spans="1:7" x14ac:dyDescent="0.2">
      <c r="E179" s="220"/>
    </row>
    <row r="180" spans="1:7" x14ac:dyDescent="0.2">
      <c r="E180" s="220"/>
    </row>
    <row r="181" spans="1:7" x14ac:dyDescent="0.2">
      <c r="E181" s="220"/>
    </row>
    <row r="182" spans="1:7" x14ac:dyDescent="0.2">
      <c r="E182" s="220"/>
    </row>
    <row r="183" spans="1:7" x14ac:dyDescent="0.2">
      <c r="E183" s="220"/>
    </row>
    <row r="184" spans="1:7" x14ac:dyDescent="0.2">
      <c r="A184" s="265"/>
      <c r="B184" s="265"/>
      <c r="C184" s="265"/>
      <c r="D184" s="265"/>
      <c r="E184" s="265"/>
      <c r="F184" s="265"/>
      <c r="G184" s="265"/>
    </row>
    <row r="185" spans="1:7" x14ac:dyDescent="0.2">
      <c r="A185" s="265"/>
      <c r="B185" s="265"/>
      <c r="C185" s="265"/>
      <c r="D185" s="265"/>
      <c r="E185" s="265"/>
      <c r="F185" s="265"/>
      <c r="G185" s="265"/>
    </row>
    <row r="186" spans="1:7" x14ac:dyDescent="0.2">
      <c r="A186" s="265"/>
      <c r="B186" s="265"/>
      <c r="C186" s="265"/>
      <c r="D186" s="265"/>
      <c r="E186" s="265"/>
      <c r="F186" s="265"/>
      <c r="G186" s="265"/>
    </row>
    <row r="187" spans="1:7" x14ac:dyDescent="0.2">
      <c r="A187" s="265"/>
      <c r="B187" s="265"/>
      <c r="C187" s="265"/>
      <c r="D187" s="265"/>
      <c r="E187" s="265"/>
      <c r="F187" s="265"/>
      <c r="G187" s="265"/>
    </row>
    <row r="188" spans="1:7" x14ac:dyDescent="0.2">
      <c r="E188" s="220"/>
    </row>
    <row r="189" spans="1:7" x14ac:dyDescent="0.2">
      <c r="E189" s="220"/>
    </row>
    <row r="190" spans="1:7" x14ac:dyDescent="0.2">
      <c r="E190" s="220"/>
    </row>
    <row r="191" spans="1:7" x14ac:dyDescent="0.2">
      <c r="E191" s="220"/>
    </row>
    <row r="192" spans="1:7" x14ac:dyDescent="0.2">
      <c r="E192" s="220"/>
    </row>
    <row r="193" spans="5:5" x14ac:dyDescent="0.2">
      <c r="E193" s="220"/>
    </row>
    <row r="194" spans="5:5" x14ac:dyDescent="0.2">
      <c r="E194" s="220"/>
    </row>
    <row r="195" spans="5:5" x14ac:dyDescent="0.2">
      <c r="E195" s="220"/>
    </row>
    <row r="196" spans="5:5" x14ac:dyDescent="0.2">
      <c r="E196" s="220"/>
    </row>
    <row r="197" spans="5:5" x14ac:dyDescent="0.2">
      <c r="E197" s="220"/>
    </row>
    <row r="198" spans="5:5" x14ac:dyDescent="0.2">
      <c r="E198" s="220"/>
    </row>
    <row r="199" spans="5:5" x14ac:dyDescent="0.2">
      <c r="E199" s="220"/>
    </row>
    <row r="200" spans="5:5" x14ac:dyDescent="0.2">
      <c r="E200" s="220"/>
    </row>
    <row r="201" spans="5:5" x14ac:dyDescent="0.2">
      <c r="E201" s="220"/>
    </row>
    <row r="202" spans="5:5" x14ac:dyDescent="0.2">
      <c r="E202" s="220"/>
    </row>
    <row r="203" spans="5:5" x14ac:dyDescent="0.2">
      <c r="E203" s="220"/>
    </row>
    <row r="204" spans="5:5" x14ac:dyDescent="0.2">
      <c r="E204" s="220"/>
    </row>
    <row r="205" spans="5:5" x14ac:dyDescent="0.2">
      <c r="E205" s="220"/>
    </row>
    <row r="206" spans="5:5" x14ac:dyDescent="0.2">
      <c r="E206" s="220"/>
    </row>
    <row r="207" spans="5:5" x14ac:dyDescent="0.2">
      <c r="E207" s="220"/>
    </row>
    <row r="208" spans="5:5" x14ac:dyDescent="0.2">
      <c r="E208" s="220"/>
    </row>
    <row r="209" spans="1:7" x14ac:dyDescent="0.2">
      <c r="E209" s="220"/>
    </row>
    <row r="210" spans="1:7" x14ac:dyDescent="0.2">
      <c r="E210" s="220"/>
    </row>
    <row r="211" spans="1:7" x14ac:dyDescent="0.2">
      <c r="E211" s="220"/>
    </row>
    <row r="212" spans="1:7" x14ac:dyDescent="0.2">
      <c r="E212" s="220"/>
    </row>
    <row r="213" spans="1:7" x14ac:dyDescent="0.2">
      <c r="E213" s="220"/>
    </row>
    <row r="214" spans="1:7" x14ac:dyDescent="0.2">
      <c r="E214" s="220"/>
    </row>
    <row r="215" spans="1:7" x14ac:dyDescent="0.2">
      <c r="E215" s="220"/>
    </row>
    <row r="216" spans="1:7" x14ac:dyDescent="0.2">
      <c r="E216" s="220"/>
    </row>
    <row r="217" spans="1:7" x14ac:dyDescent="0.2">
      <c r="E217" s="220"/>
    </row>
    <row r="218" spans="1:7" x14ac:dyDescent="0.2">
      <c r="E218" s="220"/>
    </row>
    <row r="219" spans="1:7" x14ac:dyDescent="0.2">
      <c r="A219" s="276"/>
      <c r="B219" s="276"/>
    </row>
    <row r="220" spans="1:7" x14ac:dyDescent="0.2">
      <c r="A220" s="265"/>
      <c r="B220" s="265"/>
      <c r="C220" s="277"/>
      <c r="D220" s="277"/>
      <c r="E220" s="278"/>
      <c r="F220" s="277"/>
      <c r="G220" s="279"/>
    </row>
    <row r="221" spans="1:7" x14ac:dyDescent="0.2">
      <c r="A221" s="280"/>
      <c r="B221" s="280"/>
      <c r="C221" s="265"/>
      <c r="D221" s="265"/>
      <c r="E221" s="281"/>
      <c r="F221" s="265"/>
      <c r="G221" s="265"/>
    </row>
    <row r="222" spans="1:7" x14ac:dyDescent="0.2">
      <c r="A222" s="265"/>
      <c r="B222" s="265"/>
      <c r="C222" s="265"/>
      <c r="D222" s="265"/>
      <c r="E222" s="281"/>
      <c r="F222" s="265"/>
      <c r="G222" s="265"/>
    </row>
    <row r="223" spans="1:7" x14ac:dyDescent="0.2">
      <c r="A223" s="265"/>
      <c r="B223" s="265"/>
      <c r="C223" s="265"/>
      <c r="D223" s="265"/>
      <c r="E223" s="281"/>
      <c r="F223" s="265"/>
      <c r="G223" s="265"/>
    </row>
    <row r="224" spans="1:7" x14ac:dyDescent="0.2">
      <c r="A224" s="265"/>
      <c r="B224" s="265"/>
      <c r="C224" s="265"/>
      <c r="D224" s="265"/>
      <c r="E224" s="281"/>
      <c r="F224" s="265"/>
      <c r="G224" s="265"/>
    </row>
    <row r="225" spans="1:7" x14ac:dyDescent="0.2">
      <c r="A225" s="265"/>
      <c r="B225" s="265"/>
      <c r="C225" s="265"/>
      <c r="D225" s="265"/>
      <c r="E225" s="281"/>
      <c r="F225" s="265"/>
      <c r="G225" s="265"/>
    </row>
    <row r="226" spans="1:7" x14ac:dyDescent="0.2">
      <c r="A226" s="265"/>
      <c r="B226" s="265"/>
      <c r="C226" s="265"/>
      <c r="D226" s="265"/>
      <c r="E226" s="281"/>
      <c r="F226" s="265"/>
      <c r="G226" s="265"/>
    </row>
    <row r="227" spans="1:7" x14ac:dyDescent="0.2">
      <c r="A227" s="265"/>
      <c r="B227" s="265"/>
      <c r="C227" s="265"/>
      <c r="D227" s="265"/>
      <c r="E227" s="281"/>
      <c r="F227" s="265"/>
      <c r="G227" s="265"/>
    </row>
    <row r="228" spans="1:7" x14ac:dyDescent="0.2">
      <c r="A228" s="265"/>
      <c r="B228" s="265"/>
      <c r="C228" s="265"/>
      <c r="D228" s="265"/>
      <c r="E228" s="281"/>
      <c r="F228" s="265"/>
      <c r="G228" s="265"/>
    </row>
    <row r="229" spans="1:7" x14ac:dyDescent="0.2">
      <c r="A229" s="265"/>
      <c r="B229" s="265"/>
      <c r="C229" s="265"/>
      <c r="D229" s="265"/>
      <c r="E229" s="281"/>
      <c r="F229" s="265"/>
      <c r="G229" s="265"/>
    </row>
    <row r="230" spans="1:7" x14ac:dyDescent="0.2">
      <c r="A230" s="265"/>
      <c r="B230" s="265"/>
      <c r="C230" s="265"/>
      <c r="D230" s="265"/>
      <c r="E230" s="281"/>
      <c r="F230" s="265"/>
      <c r="G230" s="265"/>
    </row>
    <row r="231" spans="1:7" x14ac:dyDescent="0.2">
      <c r="A231" s="265"/>
      <c r="B231" s="265"/>
      <c r="C231" s="265"/>
      <c r="D231" s="265"/>
      <c r="E231" s="281"/>
      <c r="F231" s="265"/>
      <c r="G231" s="265"/>
    </row>
    <row r="232" spans="1:7" x14ac:dyDescent="0.2">
      <c r="A232" s="265"/>
      <c r="B232" s="265"/>
      <c r="C232" s="265"/>
      <c r="D232" s="265"/>
      <c r="E232" s="281"/>
      <c r="F232" s="265"/>
      <c r="G232" s="265"/>
    </row>
    <row r="233" spans="1:7" x14ac:dyDescent="0.2">
      <c r="A233" s="265"/>
      <c r="B233" s="265"/>
      <c r="C233" s="265"/>
      <c r="D233" s="265"/>
      <c r="E233" s="281"/>
      <c r="F233" s="265"/>
      <c r="G233" s="265"/>
    </row>
  </sheetData>
  <mergeCells count="73">
    <mergeCell ref="C23:D23"/>
    <mergeCell ref="A1:G1"/>
    <mergeCell ref="A3:B3"/>
    <mergeCell ref="A4:B4"/>
    <mergeCell ref="E4:G4"/>
    <mergeCell ref="C10:D10"/>
    <mergeCell ref="C12:D12"/>
    <mergeCell ref="C15:G15"/>
    <mergeCell ref="C16:G16"/>
    <mergeCell ref="C17:D17"/>
    <mergeCell ref="C18:D18"/>
    <mergeCell ref="C19:D19"/>
    <mergeCell ref="C20:D20"/>
    <mergeCell ref="C21:D21"/>
    <mergeCell ref="C42:D42"/>
    <mergeCell ref="C24:D24"/>
    <mergeCell ref="C25:D25"/>
    <mergeCell ref="C26:D26"/>
    <mergeCell ref="C27:D27"/>
    <mergeCell ref="C29:D29"/>
    <mergeCell ref="C32:D32"/>
    <mergeCell ref="C33:D33"/>
    <mergeCell ref="C35:D35"/>
    <mergeCell ref="C36:D36"/>
    <mergeCell ref="C38:D38"/>
    <mergeCell ref="C39:D39"/>
    <mergeCell ref="C59:D59"/>
    <mergeCell ref="C43:D43"/>
    <mergeCell ref="C45:D45"/>
    <mergeCell ref="C46:D46"/>
    <mergeCell ref="C47:D47"/>
    <mergeCell ref="C48:D48"/>
    <mergeCell ref="C52:D52"/>
    <mergeCell ref="C54:D54"/>
    <mergeCell ref="C55:D55"/>
    <mergeCell ref="C56:D56"/>
    <mergeCell ref="C57:D57"/>
    <mergeCell ref="C58:D58"/>
    <mergeCell ref="C93:D93"/>
    <mergeCell ref="C60:D60"/>
    <mergeCell ref="C73:D73"/>
    <mergeCell ref="C75:D75"/>
    <mergeCell ref="C78:D78"/>
    <mergeCell ref="C82:D82"/>
    <mergeCell ref="C86:D86"/>
    <mergeCell ref="C88:D88"/>
    <mergeCell ref="C90:G90"/>
    <mergeCell ref="C91:D91"/>
    <mergeCell ref="C69:G69"/>
    <mergeCell ref="C105:D105"/>
    <mergeCell ref="C106:D106"/>
    <mergeCell ref="C107:D107"/>
    <mergeCell ref="C121:D121"/>
    <mergeCell ref="C100:D100"/>
    <mergeCell ref="C101:D101"/>
    <mergeCell ref="C125:G125"/>
    <mergeCell ref="C126:D126"/>
    <mergeCell ref="C128:D128"/>
    <mergeCell ref="C130:D130"/>
    <mergeCell ref="C111:D111"/>
    <mergeCell ref="C112:D112"/>
    <mergeCell ref="C113:D113"/>
    <mergeCell ref="C115:D115"/>
    <mergeCell ref="C116:D116"/>
    <mergeCell ref="C117:D117"/>
    <mergeCell ref="C118:D118"/>
    <mergeCell ref="C119:D119"/>
    <mergeCell ref="C120:D120"/>
    <mergeCell ref="C155:G155"/>
    <mergeCell ref="C144:G144"/>
    <mergeCell ref="C137:D137"/>
    <mergeCell ref="C139:D139"/>
    <mergeCell ref="C140:D14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107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104</v>
      </c>
      <c r="B5" s="98"/>
      <c r="C5" s="99" t="s">
        <v>105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7" t="s">
        <v>154</v>
      </c>
      <c r="D8" s="327"/>
      <c r="E8" s="328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7"/>
      <c r="D9" s="327"/>
      <c r="E9" s="328"/>
      <c r="F9" s="93"/>
      <c r="G9" s="114"/>
      <c r="H9" s="115"/>
    </row>
    <row r="10" spans="1:57" x14ac:dyDescent="0.2">
      <c r="A10" s="109" t="s">
        <v>41</v>
      </c>
      <c r="B10" s="93"/>
      <c r="C10" s="327" t="s">
        <v>153</v>
      </c>
      <c r="D10" s="327"/>
      <c r="E10" s="327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7"/>
      <c r="D11" s="327"/>
      <c r="E11" s="327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9"/>
      <c r="D12" s="329"/>
      <c r="E12" s="329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00 VON1'!E9</f>
        <v>0</v>
      </c>
      <c r="D15" s="137" t="str">
        <f>'SO 00 VON1'!A14</f>
        <v>Ztížené výrobní podmínky</v>
      </c>
      <c r="E15" s="138"/>
      <c r="F15" s="139"/>
      <c r="G15" s="136">
        <f>'SO 00 VON1'!I14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00 VON1'!F9</f>
        <v>0</v>
      </c>
      <c r="D16" s="89" t="str">
        <f>'SO 00 VON1'!A15</f>
        <v>Oborová přirážka</v>
      </c>
      <c r="E16" s="140"/>
      <c r="F16" s="141"/>
      <c r="G16" s="136">
        <f>'SO 00 VON1'!I15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00 VON1'!H9</f>
        <v>0</v>
      </c>
      <c r="D17" s="89" t="str">
        <f>'SO 00 VON1'!A16</f>
        <v>Přesun stavebních kapacit</v>
      </c>
      <c r="E17" s="140"/>
      <c r="F17" s="141"/>
      <c r="G17" s="136">
        <f>'SO 00 VON1'!I16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00 VON1'!G9</f>
        <v>0</v>
      </c>
      <c r="D18" s="89" t="str">
        <f>'SO 00 VON1'!A17</f>
        <v>Mimostaveništní doprava</v>
      </c>
      <c r="E18" s="140"/>
      <c r="F18" s="141"/>
      <c r="G18" s="136">
        <f>'SO 00 VON1'!I17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00 VON1'!A18</f>
        <v>Zařízení staveniště</v>
      </c>
      <c r="E19" s="140"/>
      <c r="F19" s="141"/>
      <c r="G19" s="136">
        <f>'SO 00 VON1'!I18</f>
        <v>0</v>
      </c>
    </row>
    <row r="20" spans="1:7" ht="15.95" customHeight="1" x14ac:dyDescent="0.2">
      <c r="A20" s="144"/>
      <c r="B20" s="135"/>
      <c r="C20" s="136"/>
      <c r="D20" s="89" t="str">
        <f>'SO 00 VON1'!A19</f>
        <v>Provoz investora</v>
      </c>
      <c r="E20" s="140"/>
      <c r="F20" s="141"/>
      <c r="G20" s="136">
        <f>'SO 00 VON1'!I19</f>
        <v>0</v>
      </c>
    </row>
    <row r="21" spans="1:7" ht="15.95" customHeight="1" x14ac:dyDescent="0.2">
      <c r="A21" s="144" t="s">
        <v>28</v>
      </c>
      <c r="B21" s="135"/>
      <c r="C21" s="136">
        <f>'SO 00 VON1'!I9</f>
        <v>0</v>
      </c>
      <c r="D21" s="89" t="str">
        <f>'SO 00 VON1'!A20</f>
        <v>Kompletační činnost (IČD)</v>
      </c>
      <c r="E21" s="140"/>
      <c r="F21" s="141"/>
      <c r="G21" s="136">
        <f>'SO 00 VON1'!I20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25" t="s">
        <v>59</v>
      </c>
      <c r="B23" s="326"/>
      <c r="C23" s="146">
        <f>C22+G23</f>
        <v>0</v>
      </c>
      <c r="D23" s="147" t="s">
        <v>60</v>
      </c>
      <c r="E23" s="148"/>
      <c r="F23" s="149"/>
      <c r="G23" s="136">
        <f>'SO 00 VON1'!H22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0">
        <f>C23-F32</f>
        <v>0</v>
      </c>
      <c r="G30" s="321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0">
        <f>ROUND(PRODUCT(F30,C31/100),0)</f>
        <v>0</v>
      </c>
      <c r="G31" s="321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0">
        <v>0</v>
      </c>
      <c r="G32" s="321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0">
        <f>ROUND(PRODUCT(F32,C33/100),0)</f>
        <v>0</v>
      </c>
      <c r="G33" s="321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2">
        <f>ROUND(SUM(F30:F33),0)</f>
        <v>0</v>
      </c>
      <c r="G34" s="323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4"/>
      <c r="C37" s="324"/>
      <c r="D37" s="324"/>
      <c r="E37" s="324"/>
      <c r="F37" s="324"/>
      <c r="G37" s="324"/>
      <c r="H37" s="1" t="s">
        <v>2</v>
      </c>
    </row>
    <row r="38" spans="1:8" ht="12.75" customHeight="1" x14ac:dyDescent="0.2">
      <c r="A38" s="173"/>
      <c r="B38" s="324"/>
      <c r="C38" s="324"/>
      <c r="D38" s="324"/>
      <c r="E38" s="324"/>
      <c r="F38" s="324"/>
      <c r="G38" s="324"/>
      <c r="H38" s="1" t="s">
        <v>2</v>
      </c>
    </row>
    <row r="39" spans="1:8" x14ac:dyDescent="0.2">
      <c r="A39" s="173"/>
      <c r="B39" s="324"/>
      <c r="C39" s="324"/>
      <c r="D39" s="324"/>
      <c r="E39" s="324"/>
      <c r="F39" s="324"/>
      <c r="G39" s="324"/>
      <c r="H39" s="1" t="s">
        <v>2</v>
      </c>
    </row>
    <row r="40" spans="1:8" x14ac:dyDescent="0.2">
      <c r="A40" s="173"/>
      <c r="B40" s="324"/>
      <c r="C40" s="324"/>
      <c r="D40" s="324"/>
      <c r="E40" s="324"/>
      <c r="F40" s="324"/>
      <c r="G40" s="324"/>
      <c r="H40" s="1" t="s">
        <v>2</v>
      </c>
    </row>
    <row r="41" spans="1:8" x14ac:dyDescent="0.2">
      <c r="A41" s="173"/>
      <c r="B41" s="324"/>
      <c r="C41" s="324"/>
      <c r="D41" s="324"/>
      <c r="E41" s="324"/>
      <c r="F41" s="324"/>
      <c r="G41" s="324"/>
      <c r="H41" s="1" t="s">
        <v>2</v>
      </c>
    </row>
    <row r="42" spans="1:8" x14ac:dyDescent="0.2">
      <c r="A42" s="173"/>
      <c r="B42" s="324"/>
      <c r="C42" s="324"/>
      <c r="D42" s="324"/>
      <c r="E42" s="324"/>
      <c r="F42" s="324"/>
      <c r="G42" s="324"/>
      <c r="H42" s="1" t="s">
        <v>2</v>
      </c>
    </row>
    <row r="43" spans="1:8" x14ac:dyDescent="0.2">
      <c r="A43" s="173"/>
      <c r="B43" s="324"/>
      <c r="C43" s="324"/>
      <c r="D43" s="324"/>
      <c r="E43" s="324"/>
      <c r="F43" s="324"/>
      <c r="G43" s="324"/>
      <c r="H43" s="1" t="s">
        <v>2</v>
      </c>
    </row>
    <row r="44" spans="1:8" ht="12.75" customHeight="1" x14ac:dyDescent="0.2">
      <c r="A44" s="173"/>
      <c r="B44" s="324"/>
      <c r="C44" s="324"/>
      <c r="D44" s="324"/>
      <c r="E44" s="324"/>
      <c r="F44" s="324"/>
      <c r="G44" s="324"/>
      <c r="H44" s="1" t="s">
        <v>2</v>
      </c>
    </row>
    <row r="45" spans="1:8" ht="12.75" customHeight="1" x14ac:dyDescent="0.2">
      <c r="A45" s="173"/>
      <c r="B45" s="324"/>
      <c r="C45" s="324"/>
      <c r="D45" s="324"/>
      <c r="E45" s="324"/>
      <c r="F45" s="324"/>
      <c r="G45" s="324"/>
      <c r="H45" s="1" t="s">
        <v>2</v>
      </c>
    </row>
    <row r="46" spans="1:8" x14ac:dyDescent="0.2">
      <c r="B46" s="319"/>
      <c r="C46" s="319"/>
      <c r="D46" s="319"/>
      <c r="E46" s="319"/>
      <c r="F46" s="319"/>
      <c r="G46" s="319"/>
    </row>
    <row r="47" spans="1:8" x14ac:dyDescent="0.2">
      <c r="B47" s="319"/>
      <c r="C47" s="319"/>
      <c r="D47" s="319"/>
      <c r="E47" s="319"/>
      <c r="F47" s="319"/>
      <c r="G47" s="319"/>
    </row>
    <row r="48" spans="1:8" x14ac:dyDescent="0.2">
      <c r="B48" s="319"/>
      <c r="C48" s="319"/>
      <c r="D48" s="319"/>
      <c r="E48" s="319"/>
      <c r="F48" s="319"/>
      <c r="G48" s="319"/>
    </row>
    <row r="49" spans="2:7" x14ac:dyDescent="0.2">
      <c r="B49" s="319"/>
      <c r="C49" s="319"/>
      <c r="D49" s="319"/>
      <c r="E49" s="319"/>
      <c r="F49" s="319"/>
      <c r="G49" s="319"/>
    </row>
    <row r="50" spans="2:7" x14ac:dyDescent="0.2">
      <c r="B50" s="319"/>
      <c r="C50" s="319"/>
      <c r="D50" s="319"/>
      <c r="E50" s="319"/>
      <c r="F50" s="319"/>
      <c r="G50" s="319"/>
    </row>
    <row r="51" spans="2:7" x14ac:dyDescent="0.2">
      <c r="B51" s="319"/>
      <c r="C51" s="319"/>
      <c r="D51" s="319"/>
      <c r="E51" s="319"/>
      <c r="F51" s="319"/>
      <c r="G51" s="31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57" ht="13.5" thickBot="1" x14ac:dyDescent="0.25">
      <c r="A2" s="332" t="s">
        <v>74</v>
      </c>
      <c r="B2" s="333"/>
      <c r="C2" s="180" t="s">
        <v>106</v>
      </c>
      <c r="D2" s="181"/>
      <c r="E2" s="182"/>
      <c r="F2" s="181"/>
      <c r="G2" s="334" t="s">
        <v>107</v>
      </c>
      <c r="H2" s="335"/>
      <c r="I2" s="336"/>
    </row>
    <row r="3" spans="1:57" ht="13.5" thickTop="1" x14ac:dyDescent="0.2">
      <c r="F3" s="115"/>
    </row>
    <row r="4" spans="1:57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57" ht="13.5" thickBot="1" x14ac:dyDescent="0.25"/>
    <row r="6" spans="1:57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57" s="115" customFormat="1" x14ac:dyDescent="0.2">
      <c r="A7" s="282" t="str">
        <f>'SO 00  VON2'!B7</f>
        <v>00</v>
      </c>
      <c r="B7" s="62" t="str">
        <f>'SO 00  VON2'!C7</f>
        <v>Ostatní náklady</v>
      </c>
      <c r="D7" s="192"/>
      <c r="E7" s="283">
        <f>'SO 00  VON2'!BA24</f>
        <v>0</v>
      </c>
      <c r="F7" s="284">
        <f>'SO 00  VON2'!BB24</f>
        <v>0</v>
      </c>
      <c r="G7" s="284">
        <f>'SO 00  VON2'!BC24</f>
        <v>0</v>
      </c>
      <c r="H7" s="284">
        <f>'SO 00  VON2'!BD24</f>
        <v>0</v>
      </c>
      <c r="I7" s="285">
        <f>'SO 00  VON2'!BE24</f>
        <v>0</v>
      </c>
    </row>
    <row r="8" spans="1:57" s="115" customFormat="1" ht="13.5" thickBot="1" x14ac:dyDescent="0.25">
      <c r="A8" s="282" t="str">
        <f>'SO 00  VON2'!B25</f>
        <v>000</v>
      </c>
      <c r="B8" s="62" t="str">
        <f>'SO 00  VON2'!C25</f>
        <v>Vedlejší náklady</v>
      </c>
      <c r="D8" s="192"/>
      <c r="E8" s="283">
        <f>'SO 00  VON2'!BA33</f>
        <v>0</v>
      </c>
      <c r="F8" s="284">
        <f>'SO 00  VON2'!BB33</f>
        <v>0</v>
      </c>
      <c r="G8" s="284">
        <f>'SO 00  VON2'!BC33</f>
        <v>0</v>
      </c>
      <c r="H8" s="284">
        <f>'SO 00  VON2'!BD33</f>
        <v>0</v>
      </c>
      <c r="I8" s="285">
        <f>'SO 00  VON2'!BE33</f>
        <v>0</v>
      </c>
    </row>
    <row r="9" spans="1:57" s="14" customFormat="1" ht="13.5" thickBot="1" x14ac:dyDescent="0.25">
      <c r="A9" s="193"/>
      <c r="B9" s="194" t="s">
        <v>77</v>
      </c>
      <c r="C9" s="194"/>
      <c r="D9" s="195"/>
      <c r="E9" s="196">
        <f>SUM(E7:E8)</f>
        <v>0</v>
      </c>
      <c r="F9" s="197">
        <f>SUM(F7:F8)</f>
        <v>0</v>
      </c>
      <c r="G9" s="197">
        <f>SUM(G7:G8)</f>
        <v>0</v>
      </c>
      <c r="H9" s="197">
        <f>SUM(H7:H8)</f>
        <v>0</v>
      </c>
      <c r="I9" s="198">
        <f>SUM(I7:I8)</f>
        <v>0</v>
      </c>
    </row>
    <row r="10" spans="1:57" x14ac:dyDescent="0.2">
      <c r="A10" s="115"/>
      <c r="B10" s="115"/>
      <c r="C10" s="115"/>
      <c r="D10" s="115"/>
      <c r="E10" s="115"/>
      <c r="F10" s="115"/>
      <c r="G10" s="115"/>
      <c r="H10" s="115"/>
      <c r="I10" s="115"/>
    </row>
    <row r="11" spans="1:57" ht="19.5" customHeight="1" x14ac:dyDescent="0.25">
      <c r="A11" s="184" t="s">
        <v>78</v>
      </c>
      <c r="B11" s="184"/>
      <c r="C11" s="184"/>
      <c r="D11" s="184"/>
      <c r="E11" s="184"/>
      <c r="F11" s="184"/>
      <c r="G11" s="199"/>
      <c r="H11" s="184"/>
      <c r="I11" s="184"/>
      <c r="BA11" s="121"/>
      <c r="BB11" s="121"/>
      <c r="BC11" s="121"/>
      <c r="BD11" s="121"/>
      <c r="BE11" s="121"/>
    </row>
    <row r="12" spans="1:57" ht="13.5" thickBot="1" x14ac:dyDescent="0.25"/>
    <row r="13" spans="1:57" x14ac:dyDescent="0.2">
      <c r="A13" s="150" t="s">
        <v>79</v>
      </c>
      <c r="B13" s="151"/>
      <c r="C13" s="151"/>
      <c r="D13" s="200"/>
      <c r="E13" s="201" t="s">
        <v>80</v>
      </c>
      <c r="F13" s="202" t="s">
        <v>13</v>
      </c>
      <c r="G13" s="203" t="s">
        <v>81</v>
      </c>
      <c r="H13" s="204"/>
      <c r="I13" s="205" t="s">
        <v>80</v>
      </c>
    </row>
    <row r="14" spans="1:57" x14ac:dyDescent="0.2">
      <c r="A14" s="144" t="s">
        <v>145</v>
      </c>
      <c r="B14" s="135"/>
      <c r="C14" s="135"/>
      <c r="D14" s="206"/>
      <c r="E14" s="207">
        <v>0</v>
      </c>
      <c r="F14" s="208">
        <v>0</v>
      </c>
      <c r="G14" s="209">
        <v>140000</v>
      </c>
      <c r="H14" s="210"/>
      <c r="I14" s="211">
        <f t="shared" ref="I14:I21" si="0">E14+F14*G14/100</f>
        <v>0</v>
      </c>
      <c r="BA14" s="1">
        <v>0</v>
      </c>
    </row>
    <row r="15" spans="1:57" x14ac:dyDescent="0.2">
      <c r="A15" s="144" t="s">
        <v>146</v>
      </c>
      <c r="B15" s="135"/>
      <c r="C15" s="135"/>
      <c r="D15" s="206"/>
      <c r="E15" s="207">
        <v>0</v>
      </c>
      <c r="F15" s="208">
        <v>0</v>
      </c>
      <c r="G15" s="209">
        <v>140000</v>
      </c>
      <c r="H15" s="210"/>
      <c r="I15" s="211">
        <f t="shared" si="0"/>
        <v>0</v>
      </c>
      <c r="BA15" s="1">
        <v>0</v>
      </c>
    </row>
    <row r="16" spans="1:57" x14ac:dyDescent="0.2">
      <c r="A16" s="144" t="s">
        <v>147</v>
      </c>
      <c r="B16" s="135"/>
      <c r="C16" s="135"/>
      <c r="D16" s="206"/>
      <c r="E16" s="207">
        <v>0</v>
      </c>
      <c r="F16" s="208">
        <v>0</v>
      </c>
      <c r="G16" s="209">
        <v>140000</v>
      </c>
      <c r="H16" s="210"/>
      <c r="I16" s="211">
        <f t="shared" si="0"/>
        <v>0</v>
      </c>
      <c r="BA16" s="1">
        <v>0</v>
      </c>
    </row>
    <row r="17" spans="1:53" x14ac:dyDescent="0.2">
      <c r="A17" s="144" t="s">
        <v>148</v>
      </c>
      <c r="B17" s="135"/>
      <c r="C17" s="135"/>
      <c r="D17" s="206"/>
      <c r="E17" s="207">
        <v>0</v>
      </c>
      <c r="F17" s="208">
        <v>0</v>
      </c>
      <c r="G17" s="209">
        <v>140000</v>
      </c>
      <c r="H17" s="210"/>
      <c r="I17" s="211">
        <f t="shared" si="0"/>
        <v>0</v>
      </c>
      <c r="BA17" s="1">
        <v>0</v>
      </c>
    </row>
    <row r="18" spans="1:53" x14ac:dyDescent="0.2">
      <c r="A18" s="144" t="s">
        <v>149</v>
      </c>
      <c r="B18" s="135"/>
      <c r="C18" s="135"/>
      <c r="D18" s="206"/>
      <c r="E18" s="207">
        <v>0</v>
      </c>
      <c r="F18" s="208">
        <v>0</v>
      </c>
      <c r="G18" s="209">
        <v>140000</v>
      </c>
      <c r="H18" s="210"/>
      <c r="I18" s="211">
        <f t="shared" si="0"/>
        <v>0</v>
      </c>
      <c r="BA18" s="1">
        <v>1</v>
      </c>
    </row>
    <row r="19" spans="1:53" x14ac:dyDescent="0.2">
      <c r="A19" s="144" t="s">
        <v>150</v>
      </c>
      <c r="B19" s="135"/>
      <c r="C19" s="135"/>
      <c r="D19" s="206"/>
      <c r="E19" s="207">
        <v>0</v>
      </c>
      <c r="F19" s="208">
        <v>0</v>
      </c>
      <c r="G19" s="209">
        <v>140000</v>
      </c>
      <c r="H19" s="210"/>
      <c r="I19" s="211">
        <f t="shared" si="0"/>
        <v>0</v>
      </c>
      <c r="BA19" s="1">
        <v>1</v>
      </c>
    </row>
    <row r="20" spans="1:53" x14ac:dyDescent="0.2">
      <c r="A20" s="144" t="s">
        <v>151</v>
      </c>
      <c r="B20" s="135"/>
      <c r="C20" s="135"/>
      <c r="D20" s="206"/>
      <c r="E20" s="207">
        <v>0</v>
      </c>
      <c r="F20" s="208">
        <v>0</v>
      </c>
      <c r="G20" s="209">
        <v>140000</v>
      </c>
      <c r="H20" s="210"/>
      <c r="I20" s="211">
        <f t="shared" si="0"/>
        <v>0</v>
      </c>
      <c r="BA20" s="1">
        <v>2</v>
      </c>
    </row>
    <row r="21" spans="1:53" x14ac:dyDescent="0.2">
      <c r="A21" s="144" t="s">
        <v>152</v>
      </c>
      <c r="B21" s="135"/>
      <c r="C21" s="135"/>
      <c r="D21" s="206"/>
      <c r="E21" s="207">
        <v>0</v>
      </c>
      <c r="F21" s="208">
        <v>0</v>
      </c>
      <c r="G21" s="209">
        <v>140000</v>
      </c>
      <c r="H21" s="210"/>
      <c r="I21" s="211">
        <f t="shared" si="0"/>
        <v>0</v>
      </c>
      <c r="BA21" s="1">
        <v>2</v>
      </c>
    </row>
    <row r="22" spans="1:53" ht="13.5" thickBot="1" x14ac:dyDescent="0.25">
      <c r="A22" s="212"/>
      <c r="B22" s="213" t="s">
        <v>82</v>
      </c>
      <c r="C22" s="214"/>
      <c r="D22" s="215"/>
      <c r="E22" s="216"/>
      <c r="F22" s="217"/>
      <c r="G22" s="217"/>
      <c r="H22" s="337">
        <f>SUM(I14:I21)</f>
        <v>0</v>
      </c>
      <c r="I22" s="338"/>
    </row>
    <row r="24" spans="1:53" x14ac:dyDescent="0.2">
      <c r="B24" s="14"/>
      <c r="F24" s="218"/>
      <c r="G24" s="219"/>
      <c r="H24" s="219"/>
      <c r="I24" s="46"/>
    </row>
    <row r="25" spans="1:53" x14ac:dyDescent="0.2">
      <c r="F25" s="218"/>
      <c r="G25" s="219"/>
      <c r="H25" s="219"/>
      <c r="I25" s="46"/>
    </row>
    <row r="26" spans="1:53" x14ac:dyDescent="0.2">
      <c r="F26" s="218"/>
      <c r="G26" s="219"/>
      <c r="H26" s="219"/>
      <c r="I26" s="46"/>
    </row>
    <row r="27" spans="1:53" x14ac:dyDescent="0.2">
      <c r="F27" s="218"/>
      <c r="G27" s="219"/>
      <c r="H27" s="219"/>
      <c r="I27" s="46"/>
    </row>
    <row r="28" spans="1:53" x14ac:dyDescent="0.2">
      <c r="F28" s="218"/>
      <c r="G28" s="219"/>
      <c r="H28" s="219"/>
      <c r="I28" s="46"/>
    </row>
    <row r="29" spans="1:53" x14ac:dyDescent="0.2">
      <c r="F29" s="218"/>
      <c r="G29" s="219"/>
      <c r="H29" s="219"/>
      <c r="I29" s="46"/>
    </row>
    <row r="30" spans="1:53" x14ac:dyDescent="0.2">
      <c r="F30" s="218"/>
      <c r="G30" s="219"/>
      <c r="H30" s="219"/>
      <c r="I30" s="46"/>
    </row>
    <row r="31" spans="1:53" x14ac:dyDescent="0.2">
      <c r="F31" s="218"/>
      <c r="G31" s="219"/>
      <c r="H31" s="219"/>
      <c r="I31" s="46"/>
    </row>
    <row r="32" spans="1:53" x14ac:dyDescent="0.2">
      <c r="F32" s="218"/>
      <c r="G32" s="219"/>
      <c r="H32" s="219"/>
      <c r="I32" s="46"/>
    </row>
    <row r="33" spans="6:9" x14ac:dyDescent="0.2">
      <c r="F33" s="218"/>
      <c r="G33" s="219"/>
      <c r="H33" s="219"/>
      <c r="I33" s="46"/>
    </row>
    <row r="34" spans="6:9" x14ac:dyDescent="0.2">
      <c r="F34" s="218"/>
      <c r="G34" s="219"/>
      <c r="H34" s="219"/>
      <c r="I34" s="46"/>
    </row>
    <row r="35" spans="6:9" x14ac:dyDescent="0.2">
      <c r="F35" s="218"/>
      <c r="G35" s="219"/>
      <c r="H35" s="219"/>
      <c r="I35" s="46"/>
    </row>
    <row r="36" spans="6:9" x14ac:dyDescent="0.2">
      <c r="F36" s="218"/>
      <c r="G36" s="219"/>
      <c r="H36" s="219"/>
      <c r="I36" s="46"/>
    </row>
    <row r="37" spans="6:9" x14ac:dyDescent="0.2">
      <c r="F37" s="218"/>
      <c r="G37" s="219"/>
      <c r="H37" s="219"/>
      <c r="I37" s="46"/>
    </row>
    <row r="38" spans="6:9" x14ac:dyDescent="0.2">
      <c r="F38" s="218"/>
      <c r="G38" s="219"/>
      <c r="H38" s="219"/>
      <c r="I38" s="46"/>
    </row>
    <row r="39" spans="6:9" x14ac:dyDescent="0.2">
      <c r="F39" s="218"/>
      <c r="G39" s="219"/>
      <c r="H39" s="219"/>
      <c r="I39" s="46"/>
    </row>
    <row r="40" spans="6:9" x14ac:dyDescent="0.2">
      <c r="F40" s="218"/>
      <c r="G40" s="219"/>
      <c r="H40" s="219"/>
      <c r="I40" s="46"/>
    </row>
    <row r="41" spans="6:9" x14ac:dyDescent="0.2">
      <c r="F41" s="218"/>
      <c r="G41" s="219"/>
      <c r="H41" s="219"/>
      <c r="I41" s="46"/>
    </row>
    <row r="42" spans="6:9" x14ac:dyDescent="0.2">
      <c r="F42" s="218"/>
      <c r="G42" s="219"/>
      <c r="H42" s="219"/>
      <c r="I42" s="46"/>
    </row>
    <row r="43" spans="6:9" x14ac:dyDescent="0.2">
      <c r="F43" s="218"/>
      <c r="G43" s="219"/>
      <c r="H43" s="219"/>
      <c r="I43" s="46"/>
    </row>
    <row r="44" spans="6:9" x14ac:dyDescent="0.2">
      <c r="F44" s="218"/>
      <c r="G44" s="219"/>
      <c r="H44" s="219"/>
      <c r="I44" s="46"/>
    </row>
    <row r="45" spans="6:9" x14ac:dyDescent="0.2">
      <c r="F45" s="218"/>
      <c r="G45" s="219"/>
      <c r="H45" s="219"/>
      <c r="I45" s="46"/>
    </row>
    <row r="46" spans="6:9" x14ac:dyDescent="0.2">
      <c r="F46" s="218"/>
      <c r="G46" s="219"/>
      <c r="H46" s="219"/>
      <c r="I46" s="46"/>
    </row>
    <row r="47" spans="6:9" x14ac:dyDescent="0.2">
      <c r="F47" s="218"/>
      <c r="G47" s="219"/>
      <c r="H47" s="219"/>
      <c r="I47" s="46"/>
    </row>
    <row r="48" spans="6:9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6"/>
  <sheetViews>
    <sheetView showGridLines="0" showZeros="0" zoomScaleNormal="100" zoomScaleSheetLayoutView="100" workbookViewId="0">
      <selection activeCell="F29" sqref="F29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2" width="75.42578125" style="220" customWidth="1"/>
    <col min="13" max="13" width="45.28515625" style="220" customWidth="1"/>
    <col min="14" max="16384" width="9.140625" style="220"/>
  </cols>
  <sheetData>
    <row r="1" spans="1:80" ht="15.75" x14ac:dyDescent="0.25">
      <c r="A1" s="343" t="s">
        <v>83</v>
      </c>
      <c r="B1" s="343"/>
      <c r="C1" s="343"/>
      <c r="D1" s="343"/>
      <c r="E1" s="343"/>
      <c r="F1" s="343"/>
      <c r="G1" s="343"/>
    </row>
    <row r="2" spans="1:80" ht="14.25" customHeight="1" thickBot="1" x14ac:dyDescent="0.25">
      <c r="B2" s="221"/>
      <c r="C2" s="222"/>
      <c r="D2" s="222"/>
      <c r="E2" s="223"/>
      <c r="F2" s="222"/>
      <c r="G2" s="222"/>
    </row>
    <row r="3" spans="1:80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00 VON1'!H1</f>
        <v>51-2017</v>
      </c>
      <c r="G3" s="227"/>
    </row>
    <row r="4" spans="1:80" ht="13.5" thickBot="1" x14ac:dyDescent="0.25">
      <c r="A4" s="344" t="s">
        <v>74</v>
      </c>
      <c r="B4" s="333"/>
      <c r="C4" s="180" t="s">
        <v>106</v>
      </c>
      <c r="D4" s="228"/>
      <c r="E4" s="345" t="str">
        <f>'SO 00 VON1'!G2</f>
        <v>Lokalita Uherský Brod</v>
      </c>
      <c r="F4" s="346"/>
      <c r="G4" s="347"/>
    </row>
    <row r="5" spans="1:80" ht="13.5" thickTop="1" x14ac:dyDescent="0.2">
      <c r="A5" s="229"/>
      <c r="G5" s="231"/>
    </row>
    <row r="6" spans="1:80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80" x14ac:dyDescent="0.2">
      <c r="A7" s="237" t="s">
        <v>96</v>
      </c>
      <c r="B7" s="238" t="s">
        <v>108</v>
      </c>
      <c r="C7" s="239" t="s">
        <v>109</v>
      </c>
      <c r="D7" s="240"/>
      <c r="E7" s="241"/>
      <c r="F7" s="241"/>
      <c r="G7" s="242"/>
      <c r="H7" s="243"/>
      <c r="I7" s="244"/>
      <c r="J7" s="245"/>
      <c r="K7" s="246"/>
      <c r="O7" s="247">
        <v>1</v>
      </c>
    </row>
    <row r="8" spans="1:80" x14ac:dyDescent="0.2">
      <c r="A8" s="248">
        <v>1</v>
      </c>
      <c r="B8" s="249" t="s">
        <v>111</v>
      </c>
      <c r="C8" s="250" t="s">
        <v>112</v>
      </c>
      <c r="D8" s="251" t="s">
        <v>113</v>
      </c>
      <c r="E8" s="252">
        <v>1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O8" s="247">
        <v>2</v>
      </c>
      <c r="AA8" s="220">
        <v>1</v>
      </c>
      <c r="AB8" s="220">
        <v>1</v>
      </c>
      <c r="AC8" s="220">
        <v>1</v>
      </c>
      <c r="AZ8" s="220">
        <v>1</v>
      </c>
      <c r="BA8" s="220">
        <f>IF(AZ8=1,G8,0)</f>
        <v>0</v>
      </c>
      <c r="BB8" s="220">
        <f>IF(AZ8=2,G8,0)</f>
        <v>0</v>
      </c>
      <c r="BC8" s="220">
        <f>IF(AZ8=3,G8,0)</f>
        <v>0</v>
      </c>
      <c r="BD8" s="220">
        <f>IF(AZ8=4,G8,0)</f>
        <v>0</v>
      </c>
      <c r="BE8" s="220">
        <f>IF(AZ8=5,G8,0)</f>
        <v>0</v>
      </c>
      <c r="CA8" s="247">
        <v>1</v>
      </c>
      <c r="CB8" s="247">
        <v>1</v>
      </c>
    </row>
    <row r="9" spans="1:80" ht="22.5" x14ac:dyDescent="0.2">
      <c r="A9" s="256"/>
      <c r="B9" s="257"/>
      <c r="C9" s="339" t="s">
        <v>114</v>
      </c>
      <c r="D9" s="340"/>
      <c r="E9" s="340"/>
      <c r="F9" s="340"/>
      <c r="G9" s="341"/>
      <c r="I9" s="258"/>
      <c r="K9" s="258"/>
      <c r="L9" s="259" t="s">
        <v>114</v>
      </c>
      <c r="O9" s="247">
        <v>3</v>
      </c>
    </row>
    <row r="10" spans="1:80" x14ac:dyDescent="0.2">
      <c r="A10" s="256"/>
      <c r="B10" s="257"/>
      <c r="C10" s="339" t="s">
        <v>115</v>
      </c>
      <c r="D10" s="340"/>
      <c r="E10" s="340"/>
      <c r="F10" s="340"/>
      <c r="G10" s="341"/>
      <c r="I10" s="258"/>
      <c r="K10" s="258"/>
      <c r="L10" s="259" t="s">
        <v>115</v>
      </c>
      <c r="O10" s="247">
        <v>3</v>
      </c>
    </row>
    <row r="11" spans="1:80" x14ac:dyDescent="0.2">
      <c r="A11" s="248">
        <v>2</v>
      </c>
      <c r="B11" s="249" t="s">
        <v>116</v>
      </c>
      <c r="C11" s="250" t="s">
        <v>473</v>
      </c>
      <c r="D11" s="251" t="s">
        <v>113</v>
      </c>
      <c r="E11" s="252">
        <v>1</v>
      </c>
      <c r="F11" s="252"/>
      <c r="G11" s="253">
        <f>E11*F11</f>
        <v>0</v>
      </c>
      <c r="H11" s="254">
        <v>0</v>
      </c>
      <c r="I11" s="255">
        <f>E11*H11</f>
        <v>0</v>
      </c>
      <c r="J11" s="254">
        <v>0</v>
      </c>
      <c r="K11" s="255">
        <f>E11*J11</f>
        <v>0</v>
      </c>
      <c r="O11" s="247">
        <v>2</v>
      </c>
      <c r="AA11" s="220">
        <v>1</v>
      </c>
      <c r="AB11" s="220">
        <v>1</v>
      </c>
      <c r="AC11" s="220">
        <v>1</v>
      </c>
      <c r="AZ11" s="220">
        <v>1</v>
      </c>
      <c r="BA11" s="220">
        <f>IF(AZ11=1,G11,0)</f>
        <v>0</v>
      </c>
      <c r="BB11" s="220">
        <f>IF(AZ11=2,G11,0)</f>
        <v>0</v>
      </c>
      <c r="BC11" s="220">
        <f>IF(AZ11=3,G11,0)</f>
        <v>0</v>
      </c>
      <c r="BD11" s="220">
        <f>IF(AZ11=4,G11,0)</f>
        <v>0</v>
      </c>
      <c r="BE11" s="220">
        <f>IF(AZ11=5,G11,0)</f>
        <v>0</v>
      </c>
      <c r="CA11" s="247">
        <v>1</v>
      </c>
      <c r="CB11" s="247">
        <v>1</v>
      </c>
    </row>
    <row r="12" spans="1:80" ht="22.5" customHeight="1" x14ac:dyDescent="0.2">
      <c r="A12" s="256"/>
      <c r="B12" s="257"/>
      <c r="C12" s="339" t="s">
        <v>474</v>
      </c>
      <c r="D12" s="340"/>
      <c r="E12" s="340"/>
      <c r="F12" s="340"/>
      <c r="G12" s="341"/>
      <c r="I12" s="258"/>
      <c r="K12" s="258"/>
      <c r="L12" s="259" t="s">
        <v>117</v>
      </c>
      <c r="O12" s="247">
        <v>3</v>
      </c>
    </row>
    <row r="13" spans="1:80" x14ac:dyDescent="0.2">
      <c r="A13" s="248">
        <v>3</v>
      </c>
      <c r="B13" s="249" t="s">
        <v>118</v>
      </c>
      <c r="C13" s="250" t="s">
        <v>119</v>
      </c>
      <c r="D13" s="251" t="s">
        <v>113</v>
      </c>
      <c r="E13" s="252">
        <v>1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O13" s="247">
        <v>2</v>
      </c>
      <c r="AA13" s="220">
        <v>1</v>
      </c>
      <c r="AB13" s="220">
        <v>1</v>
      </c>
      <c r="AC13" s="220">
        <v>1</v>
      </c>
      <c r="AZ13" s="220">
        <v>1</v>
      </c>
      <c r="BA13" s="220">
        <f>IF(AZ13=1,G13,0)</f>
        <v>0</v>
      </c>
      <c r="BB13" s="220">
        <f>IF(AZ13=2,G13,0)</f>
        <v>0</v>
      </c>
      <c r="BC13" s="220">
        <f>IF(AZ13=3,G13,0)</f>
        <v>0</v>
      </c>
      <c r="BD13" s="220">
        <f>IF(AZ13=4,G13,0)</f>
        <v>0</v>
      </c>
      <c r="BE13" s="220">
        <f>IF(AZ13=5,G13,0)</f>
        <v>0</v>
      </c>
      <c r="CA13" s="247">
        <v>1</v>
      </c>
      <c r="CB13" s="247">
        <v>1</v>
      </c>
    </row>
    <row r="14" spans="1:80" x14ac:dyDescent="0.2">
      <c r="A14" s="256"/>
      <c r="B14" s="257"/>
      <c r="C14" s="339" t="s">
        <v>120</v>
      </c>
      <c r="D14" s="340"/>
      <c r="E14" s="340"/>
      <c r="F14" s="340"/>
      <c r="G14" s="341"/>
      <c r="I14" s="258"/>
      <c r="K14" s="258"/>
      <c r="L14" s="259" t="s">
        <v>120</v>
      </c>
      <c r="O14" s="247">
        <v>3</v>
      </c>
    </row>
    <row r="15" spans="1:80" x14ac:dyDescent="0.2">
      <c r="A15" s="248">
        <v>5</v>
      </c>
      <c r="B15" s="249" t="s">
        <v>121</v>
      </c>
      <c r="C15" s="250" t="s">
        <v>122</v>
      </c>
      <c r="D15" s="251" t="s">
        <v>113</v>
      </c>
      <c r="E15" s="252">
        <v>1</v>
      </c>
      <c r="F15" s="252"/>
      <c r="G15" s="253">
        <f>E15*F15</f>
        <v>0</v>
      </c>
      <c r="H15" s="254">
        <v>0</v>
      </c>
      <c r="I15" s="255">
        <f>E15*H15</f>
        <v>0</v>
      </c>
      <c r="J15" s="254">
        <v>0</v>
      </c>
      <c r="K15" s="255">
        <f>E15*J15</f>
        <v>0</v>
      </c>
      <c r="O15" s="247">
        <v>2</v>
      </c>
      <c r="AA15" s="220">
        <v>1</v>
      </c>
      <c r="AB15" s="220">
        <v>1</v>
      </c>
      <c r="AC15" s="220">
        <v>1</v>
      </c>
      <c r="AZ15" s="220">
        <v>1</v>
      </c>
      <c r="BA15" s="220">
        <f>IF(AZ15=1,G15,0)</f>
        <v>0</v>
      </c>
      <c r="BB15" s="220">
        <f>IF(AZ15=2,G15,0)</f>
        <v>0</v>
      </c>
      <c r="BC15" s="220">
        <f>IF(AZ15=3,G15,0)</f>
        <v>0</v>
      </c>
      <c r="BD15" s="220">
        <f>IF(AZ15=4,G15,0)</f>
        <v>0</v>
      </c>
      <c r="BE15" s="220">
        <f>IF(AZ15=5,G15,0)</f>
        <v>0</v>
      </c>
      <c r="CA15" s="247">
        <v>1</v>
      </c>
      <c r="CB15" s="247">
        <v>1</v>
      </c>
    </row>
    <row r="16" spans="1:80" x14ac:dyDescent="0.2">
      <c r="A16" s="256"/>
      <c r="B16" s="257"/>
      <c r="C16" s="339" t="s">
        <v>123</v>
      </c>
      <c r="D16" s="340"/>
      <c r="E16" s="340"/>
      <c r="F16" s="340"/>
      <c r="G16" s="341"/>
      <c r="I16" s="258"/>
      <c r="K16" s="258"/>
      <c r="L16" s="259" t="s">
        <v>123</v>
      </c>
      <c r="O16" s="247">
        <v>3</v>
      </c>
    </row>
    <row r="17" spans="1:80" ht="22.5" x14ac:dyDescent="0.2">
      <c r="A17" s="256"/>
      <c r="B17" s="257"/>
      <c r="C17" s="339" t="s">
        <v>124</v>
      </c>
      <c r="D17" s="340"/>
      <c r="E17" s="340"/>
      <c r="F17" s="340"/>
      <c r="G17" s="341"/>
      <c r="I17" s="258"/>
      <c r="K17" s="258"/>
      <c r="L17" s="259" t="s">
        <v>124</v>
      </c>
      <c r="O17" s="247">
        <v>3</v>
      </c>
    </row>
    <row r="18" spans="1:80" ht="22.5" x14ac:dyDescent="0.2">
      <c r="A18" s="248">
        <v>7</v>
      </c>
      <c r="B18" s="249" t="s">
        <v>125</v>
      </c>
      <c r="C18" s="250" t="s">
        <v>126</v>
      </c>
      <c r="D18" s="251" t="s">
        <v>113</v>
      </c>
      <c r="E18" s="252">
        <v>1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O18" s="247">
        <v>2</v>
      </c>
      <c r="AA18" s="220">
        <v>1</v>
      </c>
      <c r="AB18" s="220">
        <v>1</v>
      </c>
      <c r="AC18" s="220">
        <v>1</v>
      </c>
      <c r="AZ18" s="220">
        <v>1</v>
      </c>
      <c r="BA18" s="220">
        <f>IF(AZ18=1,G18,0)</f>
        <v>0</v>
      </c>
      <c r="BB18" s="220">
        <f>IF(AZ18=2,G18,0)</f>
        <v>0</v>
      </c>
      <c r="BC18" s="220">
        <f>IF(AZ18=3,G18,0)</f>
        <v>0</v>
      </c>
      <c r="BD18" s="220">
        <f>IF(AZ18=4,G18,0)</f>
        <v>0</v>
      </c>
      <c r="BE18" s="220">
        <f>IF(AZ18=5,G18,0)</f>
        <v>0</v>
      </c>
      <c r="CA18" s="247">
        <v>1</v>
      </c>
      <c r="CB18" s="247">
        <v>1</v>
      </c>
    </row>
    <row r="19" spans="1:80" ht="22.5" x14ac:dyDescent="0.2">
      <c r="A19" s="248">
        <v>8</v>
      </c>
      <c r="B19" s="249" t="s">
        <v>127</v>
      </c>
      <c r="C19" s="250" t="s">
        <v>128</v>
      </c>
      <c r="D19" s="251" t="s">
        <v>113</v>
      </c>
      <c r="E19" s="252">
        <v>1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O19" s="247">
        <v>2</v>
      </c>
      <c r="AA19" s="220">
        <v>1</v>
      </c>
      <c r="AB19" s="220">
        <v>1</v>
      </c>
      <c r="AC19" s="220">
        <v>1</v>
      </c>
      <c r="AZ19" s="220">
        <v>1</v>
      </c>
      <c r="BA19" s="220">
        <f>IF(AZ19=1,G19,0)</f>
        <v>0</v>
      </c>
      <c r="BB19" s="220">
        <f>IF(AZ19=2,G19,0)</f>
        <v>0</v>
      </c>
      <c r="BC19" s="220">
        <f>IF(AZ19=3,G19,0)</f>
        <v>0</v>
      </c>
      <c r="BD19" s="220">
        <f>IF(AZ19=4,G19,0)</f>
        <v>0</v>
      </c>
      <c r="BE19" s="220">
        <f>IF(AZ19=5,G19,0)</f>
        <v>0</v>
      </c>
      <c r="CA19" s="247">
        <v>1</v>
      </c>
      <c r="CB19" s="247">
        <v>1</v>
      </c>
    </row>
    <row r="20" spans="1:80" x14ac:dyDescent="0.2">
      <c r="A20" s="256"/>
      <c r="B20" s="257"/>
      <c r="C20" s="339" t="s">
        <v>129</v>
      </c>
      <c r="D20" s="340"/>
      <c r="E20" s="340"/>
      <c r="F20" s="340"/>
      <c r="G20" s="341"/>
      <c r="I20" s="258"/>
      <c r="K20" s="258"/>
      <c r="L20" s="259" t="s">
        <v>129</v>
      </c>
      <c r="O20" s="247">
        <v>3</v>
      </c>
    </row>
    <row r="21" spans="1:80" x14ac:dyDescent="0.2">
      <c r="A21" s="256"/>
      <c r="B21" s="257"/>
      <c r="C21" s="339" t="s">
        <v>130</v>
      </c>
      <c r="D21" s="340"/>
      <c r="E21" s="340"/>
      <c r="F21" s="340"/>
      <c r="G21" s="341"/>
      <c r="I21" s="258"/>
      <c r="K21" s="258"/>
      <c r="L21" s="259" t="s">
        <v>130</v>
      </c>
      <c r="O21" s="247">
        <v>3</v>
      </c>
    </row>
    <row r="22" spans="1:80" x14ac:dyDescent="0.2">
      <c r="A22" s="248">
        <v>9</v>
      </c>
      <c r="B22" s="287" t="s">
        <v>131</v>
      </c>
      <c r="C22" s="288" t="s">
        <v>475</v>
      </c>
      <c r="D22" s="289" t="s">
        <v>113</v>
      </c>
      <c r="E22" s="290">
        <v>1</v>
      </c>
      <c r="F22" s="290"/>
      <c r="G22" s="291">
        <f>E22*F22</f>
        <v>0</v>
      </c>
      <c r="H22" s="254">
        <v>0</v>
      </c>
      <c r="I22" s="255">
        <f>E22*H22</f>
        <v>0</v>
      </c>
      <c r="J22" s="254">
        <v>0</v>
      </c>
      <c r="K22" s="255">
        <f>E22*J22</f>
        <v>0</v>
      </c>
      <c r="O22" s="247">
        <v>2</v>
      </c>
      <c r="AA22" s="220">
        <v>1</v>
      </c>
      <c r="AB22" s="220">
        <v>1</v>
      </c>
      <c r="AC22" s="220">
        <v>1</v>
      </c>
      <c r="AZ22" s="220">
        <v>1</v>
      </c>
      <c r="BA22" s="220">
        <f>IF(AZ22=1,G22,0)</f>
        <v>0</v>
      </c>
      <c r="BB22" s="220">
        <f>IF(AZ22=2,G22,0)</f>
        <v>0</v>
      </c>
      <c r="BC22" s="220">
        <f>IF(AZ22=3,G22,0)</f>
        <v>0</v>
      </c>
      <c r="BD22" s="220">
        <f>IF(AZ22=4,G22,0)</f>
        <v>0</v>
      </c>
      <c r="BE22" s="220">
        <f>IF(AZ22=5,G22,0)</f>
        <v>0</v>
      </c>
      <c r="CA22" s="247">
        <v>1</v>
      </c>
      <c r="CB22" s="247">
        <v>1</v>
      </c>
    </row>
    <row r="23" spans="1:80" ht="48" customHeight="1" x14ac:dyDescent="0.2">
      <c r="A23" s="256"/>
      <c r="B23" s="292"/>
      <c r="C23" s="342" t="s">
        <v>476</v>
      </c>
      <c r="D23" s="342"/>
      <c r="E23" s="342"/>
      <c r="F23" s="342"/>
      <c r="G23" s="342"/>
      <c r="I23" s="258"/>
      <c r="K23" s="258"/>
      <c r="L23" s="259" t="s">
        <v>132</v>
      </c>
      <c r="O23" s="247">
        <v>3</v>
      </c>
    </row>
    <row r="24" spans="1:80" x14ac:dyDescent="0.2">
      <c r="A24" s="266"/>
      <c r="B24" s="267" t="s">
        <v>100</v>
      </c>
      <c r="C24" s="268" t="s">
        <v>110</v>
      </c>
      <c r="D24" s="269"/>
      <c r="E24" s="270"/>
      <c r="F24" s="271"/>
      <c r="G24" s="272">
        <f>SUM(G7:G23)</f>
        <v>0</v>
      </c>
      <c r="H24" s="273"/>
      <c r="I24" s="274">
        <f>SUM(I7:I23)</f>
        <v>0</v>
      </c>
      <c r="J24" s="273"/>
      <c r="K24" s="274">
        <f>SUM(K7:K23)</f>
        <v>0</v>
      </c>
      <c r="O24" s="247">
        <v>4</v>
      </c>
      <c r="BA24" s="275">
        <f>SUM(BA7:BA23)</f>
        <v>0</v>
      </c>
      <c r="BB24" s="275">
        <f>SUM(BB7:BB23)</f>
        <v>0</v>
      </c>
      <c r="BC24" s="275">
        <f>SUM(BC7:BC23)</f>
        <v>0</v>
      </c>
      <c r="BD24" s="275">
        <f>SUM(BD7:BD23)</f>
        <v>0</v>
      </c>
      <c r="BE24" s="275">
        <f>SUM(BE7:BE23)</f>
        <v>0</v>
      </c>
    </row>
    <row r="25" spans="1:80" x14ac:dyDescent="0.2">
      <c r="A25" s="237" t="s">
        <v>96</v>
      </c>
      <c r="B25" s="238" t="s">
        <v>133</v>
      </c>
      <c r="C25" s="239" t="s">
        <v>134</v>
      </c>
      <c r="D25" s="240"/>
      <c r="E25" s="241"/>
      <c r="F25" s="241"/>
      <c r="G25" s="242"/>
      <c r="H25" s="243"/>
      <c r="I25" s="244"/>
      <c r="J25" s="245"/>
      <c r="K25" s="246"/>
      <c r="O25" s="247">
        <v>1</v>
      </c>
    </row>
    <row r="26" spans="1:80" ht="22.5" x14ac:dyDescent="0.2">
      <c r="A26" s="248">
        <v>10</v>
      </c>
      <c r="B26" s="249" t="s">
        <v>136</v>
      </c>
      <c r="C26" s="250" t="s">
        <v>137</v>
      </c>
      <c r="D26" s="251" t="s">
        <v>113</v>
      </c>
      <c r="E26" s="252">
        <v>1</v>
      </c>
      <c r="F26" s="252"/>
      <c r="G26" s="253">
        <f>E26*F26</f>
        <v>0</v>
      </c>
      <c r="H26" s="254">
        <v>0</v>
      </c>
      <c r="I26" s="255">
        <f>E26*H26</f>
        <v>0</v>
      </c>
      <c r="J26" s="254">
        <v>0</v>
      </c>
      <c r="K26" s="255">
        <f>E26*J26</f>
        <v>0</v>
      </c>
      <c r="O26" s="247">
        <v>2</v>
      </c>
      <c r="AA26" s="220">
        <v>1</v>
      </c>
      <c r="AB26" s="220">
        <v>1</v>
      </c>
      <c r="AC26" s="220">
        <v>1</v>
      </c>
      <c r="AZ26" s="220">
        <v>1</v>
      </c>
      <c r="BA26" s="220">
        <f>IF(AZ26=1,G26,0)</f>
        <v>0</v>
      </c>
      <c r="BB26" s="220">
        <f>IF(AZ26=2,G26,0)</f>
        <v>0</v>
      </c>
      <c r="BC26" s="220">
        <f>IF(AZ26=3,G26,0)</f>
        <v>0</v>
      </c>
      <c r="BD26" s="220">
        <f>IF(AZ26=4,G26,0)</f>
        <v>0</v>
      </c>
      <c r="BE26" s="220">
        <f>IF(AZ26=5,G26,0)</f>
        <v>0</v>
      </c>
      <c r="CA26" s="247">
        <v>1</v>
      </c>
      <c r="CB26" s="247">
        <v>1</v>
      </c>
    </row>
    <row r="27" spans="1:80" x14ac:dyDescent="0.2">
      <c r="A27" s="256"/>
      <c r="B27" s="257"/>
      <c r="C27" s="339" t="s">
        <v>138</v>
      </c>
      <c r="D27" s="340"/>
      <c r="E27" s="340"/>
      <c r="F27" s="340"/>
      <c r="G27" s="341"/>
      <c r="I27" s="258"/>
      <c r="K27" s="258"/>
      <c r="L27" s="259" t="s">
        <v>138</v>
      </c>
      <c r="O27" s="247">
        <v>3</v>
      </c>
    </row>
    <row r="28" spans="1:80" x14ac:dyDescent="0.2">
      <c r="A28" s="256"/>
      <c r="B28" s="257"/>
      <c r="C28" s="339" t="s">
        <v>139</v>
      </c>
      <c r="D28" s="340"/>
      <c r="E28" s="340"/>
      <c r="F28" s="340"/>
      <c r="G28" s="341"/>
      <c r="I28" s="258"/>
      <c r="K28" s="258"/>
      <c r="L28" s="259" t="s">
        <v>139</v>
      </c>
      <c r="O28" s="247">
        <v>3</v>
      </c>
    </row>
    <row r="29" spans="1:80" ht="22.5" x14ac:dyDescent="0.2">
      <c r="A29" s="248">
        <v>11</v>
      </c>
      <c r="B29" s="249" t="s">
        <v>140</v>
      </c>
      <c r="C29" s="250" t="s">
        <v>141</v>
      </c>
      <c r="D29" s="251" t="s">
        <v>113</v>
      </c>
      <c r="E29" s="252">
        <v>1</v>
      </c>
      <c r="F29" s="252"/>
      <c r="G29" s="253">
        <f>E29*F29</f>
        <v>0</v>
      </c>
      <c r="H29" s="254">
        <v>0</v>
      </c>
      <c r="I29" s="255">
        <f>E29*H29</f>
        <v>0</v>
      </c>
      <c r="J29" s="254">
        <v>0</v>
      </c>
      <c r="K29" s="255">
        <f>E29*J29</f>
        <v>0</v>
      </c>
      <c r="O29" s="247">
        <v>2</v>
      </c>
      <c r="AA29" s="220">
        <v>1</v>
      </c>
      <c r="AB29" s="220">
        <v>1</v>
      </c>
      <c r="AC29" s="220">
        <v>1</v>
      </c>
      <c r="AZ29" s="220">
        <v>1</v>
      </c>
      <c r="BA29" s="220">
        <f>IF(AZ29=1,G29,0)</f>
        <v>0</v>
      </c>
      <c r="BB29" s="220">
        <f>IF(AZ29=2,G29,0)</f>
        <v>0</v>
      </c>
      <c r="BC29" s="220">
        <f>IF(AZ29=3,G29,0)</f>
        <v>0</v>
      </c>
      <c r="BD29" s="220">
        <f>IF(AZ29=4,G29,0)</f>
        <v>0</v>
      </c>
      <c r="BE29" s="220">
        <f>IF(AZ29=5,G29,0)</f>
        <v>0</v>
      </c>
      <c r="CA29" s="247">
        <v>1</v>
      </c>
      <c r="CB29" s="247">
        <v>1</v>
      </c>
    </row>
    <row r="30" spans="1:80" x14ac:dyDescent="0.2">
      <c r="A30" s="256"/>
      <c r="B30" s="257"/>
      <c r="C30" s="339" t="s">
        <v>477</v>
      </c>
      <c r="D30" s="340"/>
      <c r="E30" s="340"/>
      <c r="F30" s="340"/>
      <c r="G30" s="341"/>
      <c r="I30" s="258"/>
      <c r="K30" s="258"/>
      <c r="L30" s="259" t="s">
        <v>142</v>
      </c>
      <c r="O30" s="247">
        <v>3</v>
      </c>
    </row>
    <row r="31" spans="1:80" x14ac:dyDescent="0.2">
      <c r="A31" s="256"/>
      <c r="B31" s="257"/>
      <c r="C31" s="339" t="s">
        <v>143</v>
      </c>
      <c r="D31" s="340"/>
      <c r="E31" s="340"/>
      <c r="F31" s="340"/>
      <c r="G31" s="341"/>
      <c r="I31" s="258"/>
      <c r="K31" s="258"/>
      <c r="L31" s="259" t="s">
        <v>143</v>
      </c>
      <c r="O31" s="247">
        <v>3</v>
      </c>
    </row>
    <row r="32" spans="1:80" x14ac:dyDescent="0.2">
      <c r="A32" s="256"/>
      <c r="B32" s="257"/>
      <c r="C32" s="339" t="s">
        <v>144</v>
      </c>
      <c r="D32" s="340"/>
      <c r="E32" s="340"/>
      <c r="F32" s="340"/>
      <c r="G32" s="341"/>
      <c r="I32" s="258"/>
      <c r="K32" s="258"/>
      <c r="L32" s="259" t="s">
        <v>144</v>
      </c>
      <c r="O32" s="247">
        <v>3</v>
      </c>
    </row>
    <row r="33" spans="1:57" x14ac:dyDescent="0.2">
      <c r="A33" s="266"/>
      <c r="B33" s="267" t="s">
        <v>100</v>
      </c>
      <c r="C33" s="268" t="s">
        <v>135</v>
      </c>
      <c r="D33" s="269"/>
      <c r="E33" s="270"/>
      <c r="F33" s="271"/>
      <c r="G33" s="272">
        <f>SUM(G25:G32)</f>
        <v>0</v>
      </c>
      <c r="H33" s="273"/>
      <c r="I33" s="274">
        <f>SUM(I25:I32)</f>
        <v>0</v>
      </c>
      <c r="J33" s="273"/>
      <c r="K33" s="274">
        <f>SUM(K25:K32)</f>
        <v>0</v>
      </c>
      <c r="O33" s="247">
        <v>4</v>
      </c>
      <c r="BA33" s="275">
        <f>SUM(BA25:BA32)</f>
        <v>0</v>
      </c>
      <c r="BB33" s="275">
        <f>SUM(BB25:BB32)</f>
        <v>0</v>
      </c>
      <c r="BC33" s="275">
        <f>SUM(BC25:BC32)</f>
        <v>0</v>
      </c>
      <c r="BD33" s="275">
        <f>SUM(BD25:BD32)</f>
        <v>0</v>
      </c>
      <c r="BE33" s="275">
        <f>SUM(BE25:BE32)</f>
        <v>0</v>
      </c>
    </row>
    <row r="34" spans="1:57" x14ac:dyDescent="0.2">
      <c r="E34" s="220"/>
    </row>
    <row r="35" spans="1:57" x14ac:dyDescent="0.2">
      <c r="E35" s="220"/>
    </row>
    <row r="36" spans="1:57" x14ac:dyDescent="0.2">
      <c r="E36" s="220"/>
    </row>
    <row r="37" spans="1:57" x14ac:dyDescent="0.2">
      <c r="E37" s="220"/>
    </row>
    <row r="38" spans="1:57" x14ac:dyDescent="0.2">
      <c r="E38" s="220"/>
    </row>
    <row r="39" spans="1:57" x14ac:dyDescent="0.2">
      <c r="E39" s="220"/>
    </row>
    <row r="40" spans="1:57" x14ac:dyDescent="0.2">
      <c r="E40" s="220"/>
    </row>
    <row r="41" spans="1:57" x14ac:dyDescent="0.2">
      <c r="E41" s="220"/>
    </row>
    <row r="42" spans="1:57" x14ac:dyDescent="0.2">
      <c r="E42" s="220"/>
    </row>
    <row r="43" spans="1:57" x14ac:dyDescent="0.2">
      <c r="E43" s="220"/>
    </row>
    <row r="44" spans="1:57" x14ac:dyDescent="0.2">
      <c r="E44" s="220"/>
    </row>
    <row r="45" spans="1:57" x14ac:dyDescent="0.2">
      <c r="E45" s="220"/>
    </row>
    <row r="46" spans="1:57" x14ac:dyDescent="0.2">
      <c r="E46" s="220"/>
    </row>
    <row r="47" spans="1:57" x14ac:dyDescent="0.2">
      <c r="E47" s="220"/>
    </row>
    <row r="48" spans="1:57" x14ac:dyDescent="0.2">
      <c r="E48" s="220"/>
    </row>
    <row r="49" spans="1:7" x14ac:dyDescent="0.2">
      <c r="E49" s="220"/>
    </row>
    <row r="50" spans="1:7" x14ac:dyDescent="0.2">
      <c r="E50" s="220"/>
    </row>
    <row r="51" spans="1:7" x14ac:dyDescent="0.2">
      <c r="E51" s="220"/>
    </row>
    <row r="52" spans="1:7" x14ac:dyDescent="0.2">
      <c r="E52" s="220"/>
    </row>
    <row r="53" spans="1:7" x14ac:dyDescent="0.2">
      <c r="E53" s="220"/>
    </row>
    <row r="54" spans="1:7" x14ac:dyDescent="0.2">
      <c r="E54" s="220"/>
    </row>
    <row r="55" spans="1:7" x14ac:dyDescent="0.2">
      <c r="E55" s="220"/>
    </row>
    <row r="56" spans="1:7" x14ac:dyDescent="0.2">
      <c r="E56" s="220"/>
    </row>
    <row r="57" spans="1:7" x14ac:dyDescent="0.2">
      <c r="A57" s="265"/>
      <c r="B57" s="265"/>
      <c r="C57" s="265"/>
      <c r="D57" s="265"/>
      <c r="E57" s="265"/>
      <c r="F57" s="265"/>
      <c r="G57" s="265"/>
    </row>
    <row r="58" spans="1:7" x14ac:dyDescent="0.2">
      <c r="A58" s="265"/>
      <c r="B58" s="265"/>
      <c r="C58" s="265"/>
      <c r="D58" s="265"/>
      <c r="E58" s="265"/>
      <c r="F58" s="265"/>
      <c r="G58" s="265"/>
    </row>
    <row r="59" spans="1:7" x14ac:dyDescent="0.2">
      <c r="A59" s="265"/>
      <c r="B59" s="265"/>
      <c r="C59" s="265"/>
      <c r="D59" s="265"/>
      <c r="E59" s="265"/>
      <c r="F59" s="265"/>
      <c r="G59" s="265"/>
    </row>
    <row r="60" spans="1:7" x14ac:dyDescent="0.2">
      <c r="A60" s="265"/>
      <c r="B60" s="265"/>
      <c r="C60" s="265"/>
      <c r="D60" s="265"/>
      <c r="E60" s="265"/>
      <c r="F60" s="265"/>
      <c r="G60" s="265"/>
    </row>
    <row r="61" spans="1:7" x14ac:dyDescent="0.2">
      <c r="E61" s="220"/>
    </row>
    <row r="62" spans="1:7" x14ac:dyDescent="0.2">
      <c r="E62" s="220"/>
    </row>
    <row r="63" spans="1:7" x14ac:dyDescent="0.2">
      <c r="E63" s="220"/>
    </row>
    <row r="64" spans="1:7" x14ac:dyDescent="0.2">
      <c r="E64" s="220"/>
    </row>
    <row r="65" spans="5:5" x14ac:dyDescent="0.2">
      <c r="E65" s="220"/>
    </row>
    <row r="66" spans="5:5" x14ac:dyDescent="0.2">
      <c r="E66" s="220"/>
    </row>
    <row r="67" spans="5:5" x14ac:dyDescent="0.2">
      <c r="E67" s="220"/>
    </row>
    <row r="68" spans="5:5" x14ac:dyDescent="0.2">
      <c r="E68" s="220"/>
    </row>
    <row r="69" spans="5:5" x14ac:dyDescent="0.2">
      <c r="E69" s="220"/>
    </row>
    <row r="70" spans="5:5" x14ac:dyDescent="0.2">
      <c r="E70" s="220"/>
    </row>
    <row r="71" spans="5:5" x14ac:dyDescent="0.2">
      <c r="E71" s="220"/>
    </row>
    <row r="72" spans="5:5" x14ac:dyDescent="0.2">
      <c r="E72" s="220"/>
    </row>
    <row r="73" spans="5:5" x14ac:dyDescent="0.2">
      <c r="E73" s="220"/>
    </row>
    <row r="74" spans="5:5" x14ac:dyDescent="0.2">
      <c r="E74" s="220"/>
    </row>
    <row r="75" spans="5:5" x14ac:dyDescent="0.2">
      <c r="E75" s="220"/>
    </row>
    <row r="76" spans="5:5" x14ac:dyDescent="0.2">
      <c r="E76" s="220"/>
    </row>
    <row r="77" spans="5:5" x14ac:dyDescent="0.2">
      <c r="E77" s="220"/>
    </row>
    <row r="78" spans="5:5" x14ac:dyDescent="0.2">
      <c r="E78" s="220"/>
    </row>
    <row r="79" spans="5:5" x14ac:dyDescent="0.2">
      <c r="E79" s="220"/>
    </row>
    <row r="80" spans="5:5" x14ac:dyDescent="0.2">
      <c r="E80" s="220"/>
    </row>
    <row r="81" spans="1:7" x14ac:dyDescent="0.2">
      <c r="E81" s="220"/>
    </row>
    <row r="82" spans="1:7" x14ac:dyDescent="0.2">
      <c r="E82" s="220"/>
    </row>
    <row r="83" spans="1:7" x14ac:dyDescent="0.2">
      <c r="E83" s="220"/>
    </row>
    <row r="84" spans="1:7" x14ac:dyDescent="0.2">
      <c r="E84" s="220"/>
    </row>
    <row r="85" spans="1:7" x14ac:dyDescent="0.2">
      <c r="E85" s="220"/>
    </row>
    <row r="86" spans="1:7" x14ac:dyDescent="0.2">
      <c r="E86" s="220"/>
    </row>
    <row r="87" spans="1:7" x14ac:dyDescent="0.2">
      <c r="E87" s="220"/>
    </row>
    <row r="88" spans="1:7" x14ac:dyDescent="0.2">
      <c r="E88" s="220"/>
    </row>
    <row r="89" spans="1:7" x14ac:dyDescent="0.2">
      <c r="E89" s="220"/>
    </row>
    <row r="90" spans="1:7" x14ac:dyDescent="0.2">
      <c r="E90" s="220"/>
    </row>
    <row r="91" spans="1:7" x14ac:dyDescent="0.2">
      <c r="E91" s="220"/>
    </row>
    <row r="92" spans="1:7" x14ac:dyDescent="0.2">
      <c r="A92" s="276"/>
      <c r="B92" s="276"/>
    </row>
    <row r="93" spans="1:7" x14ac:dyDescent="0.2">
      <c r="A93" s="265"/>
      <c r="B93" s="265"/>
      <c r="C93" s="277"/>
      <c r="D93" s="277"/>
      <c r="E93" s="278"/>
      <c r="F93" s="277"/>
      <c r="G93" s="279"/>
    </row>
    <row r="94" spans="1:7" x14ac:dyDescent="0.2">
      <c r="A94" s="280"/>
      <c r="B94" s="280"/>
      <c r="C94" s="265"/>
      <c r="D94" s="265"/>
      <c r="E94" s="281"/>
      <c r="F94" s="265"/>
      <c r="G94" s="265"/>
    </row>
    <row r="95" spans="1:7" x14ac:dyDescent="0.2">
      <c r="A95" s="265"/>
      <c r="B95" s="265"/>
      <c r="C95" s="265"/>
      <c r="D95" s="265"/>
      <c r="E95" s="281"/>
      <c r="F95" s="265"/>
      <c r="G95" s="265"/>
    </row>
    <row r="96" spans="1:7" x14ac:dyDescent="0.2">
      <c r="A96" s="265"/>
      <c r="B96" s="265"/>
      <c r="C96" s="265"/>
      <c r="D96" s="265"/>
      <c r="E96" s="281"/>
      <c r="F96" s="265"/>
      <c r="G96" s="265"/>
    </row>
    <row r="97" spans="1:7" x14ac:dyDescent="0.2">
      <c r="A97" s="265"/>
      <c r="B97" s="265"/>
      <c r="C97" s="265"/>
      <c r="D97" s="265"/>
      <c r="E97" s="281"/>
      <c r="F97" s="265"/>
      <c r="G97" s="265"/>
    </row>
    <row r="98" spans="1:7" x14ac:dyDescent="0.2">
      <c r="A98" s="265"/>
      <c r="B98" s="265"/>
      <c r="C98" s="265"/>
      <c r="D98" s="265"/>
      <c r="E98" s="281"/>
      <c r="F98" s="265"/>
      <c r="G98" s="265"/>
    </row>
    <row r="99" spans="1:7" x14ac:dyDescent="0.2">
      <c r="A99" s="265"/>
      <c r="B99" s="265"/>
      <c r="C99" s="265"/>
      <c r="D99" s="265"/>
      <c r="E99" s="281"/>
      <c r="F99" s="265"/>
      <c r="G99" s="265"/>
    </row>
    <row r="100" spans="1:7" x14ac:dyDescent="0.2">
      <c r="A100" s="265"/>
      <c r="B100" s="265"/>
      <c r="C100" s="265"/>
      <c r="D100" s="265"/>
      <c r="E100" s="281"/>
      <c r="F100" s="265"/>
      <c r="G100" s="265"/>
    </row>
    <row r="101" spans="1:7" x14ac:dyDescent="0.2">
      <c r="A101" s="265"/>
      <c r="B101" s="265"/>
      <c r="C101" s="265"/>
      <c r="D101" s="265"/>
      <c r="E101" s="281"/>
      <c r="F101" s="265"/>
      <c r="G101" s="265"/>
    </row>
    <row r="102" spans="1:7" x14ac:dyDescent="0.2">
      <c r="A102" s="265"/>
      <c r="B102" s="265"/>
      <c r="C102" s="265"/>
      <c r="D102" s="265"/>
      <c r="E102" s="281"/>
      <c r="F102" s="265"/>
      <c r="G102" s="265"/>
    </row>
    <row r="103" spans="1:7" x14ac:dyDescent="0.2">
      <c r="A103" s="265"/>
      <c r="B103" s="265"/>
      <c r="C103" s="265"/>
      <c r="D103" s="265"/>
      <c r="E103" s="281"/>
      <c r="F103" s="265"/>
      <c r="G103" s="265"/>
    </row>
    <row r="104" spans="1:7" x14ac:dyDescent="0.2">
      <c r="A104" s="265"/>
      <c r="B104" s="265"/>
      <c r="C104" s="265"/>
      <c r="D104" s="265"/>
      <c r="E104" s="281"/>
      <c r="F104" s="265"/>
      <c r="G104" s="265"/>
    </row>
    <row r="105" spans="1:7" x14ac:dyDescent="0.2">
      <c r="A105" s="265"/>
      <c r="B105" s="265"/>
      <c r="C105" s="265"/>
      <c r="D105" s="265"/>
      <c r="E105" s="281"/>
      <c r="F105" s="265"/>
      <c r="G105" s="265"/>
    </row>
    <row r="106" spans="1:7" x14ac:dyDescent="0.2">
      <c r="A106" s="265"/>
      <c r="B106" s="265"/>
      <c r="C106" s="265"/>
      <c r="D106" s="265"/>
      <c r="E106" s="281"/>
      <c r="F106" s="265"/>
      <c r="G106" s="265"/>
    </row>
  </sheetData>
  <mergeCells count="18">
    <mergeCell ref="C10:G10"/>
    <mergeCell ref="C12:G12"/>
    <mergeCell ref="A1:G1"/>
    <mergeCell ref="A3:B3"/>
    <mergeCell ref="A4:B4"/>
    <mergeCell ref="E4:G4"/>
    <mergeCell ref="C9:G9"/>
    <mergeCell ref="C32:G32"/>
    <mergeCell ref="C14:G14"/>
    <mergeCell ref="C16:G16"/>
    <mergeCell ref="C17:G17"/>
    <mergeCell ref="C20:G20"/>
    <mergeCell ref="C21:G21"/>
    <mergeCell ref="C23:G23"/>
    <mergeCell ref="C27:G27"/>
    <mergeCell ref="C28:G28"/>
    <mergeCell ref="C30:G30"/>
    <mergeCell ref="C31:G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381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378</v>
      </c>
      <c r="B5" s="98"/>
      <c r="C5" s="99" t="s">
        <v>379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7" t="s">
        <v>154</v>
      </c>
      <c r="D8" s="327"/>
      <c r="E8" s="328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7"/>
      <c r="D9" s="327"/>
      <c r="E9" s="328"/>
      <c r="F9" s="93"/>
      <c r="G9" s="114"/>
      <c r="H9" s="115"/>
    </row>
    <row r="10" spans="1:57" x14ac:dyDescent="0.2">
      <c r="A10" s="109" t="s">
        <v>41</v>
      </c>
      <c r="B10" s="93"/>
      <c r="C10" s="327" t="s">
        <v>153</v>
      </c>
      <c r="D10" s="327"/>
      <c r="E10" s="327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7"/>
      <c r="D11" s="327"/>
      <c r="E11" s="327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9"/>
      <c r="D12" s="329"/>
      <c r="E12" s="329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04.112Šaripova 18a'!E24</f>
        <v>0</v>
      </c>
      <c r="D15" s="137" t="str">
        <f>'SO 04.112Šaripova 18a'!A29</f>
        <v>Ztížené výrobní podmínky</v>
      </c>
      <c r="E15" s="138"/>
      <c r="F15" s="139"/>
      <c r="G15" s="136">
        <f>'SO 04.112Šaripova 18a'!I29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04.112Šaripova 18a'!F24</f>
        <v>0</v>
      </c>
      <c r="D16" s="89" t="str">
        <f>'SO 04.112Šaripova 18a'!A30</f>
        <v>Oborová přirážka</v>
      </c>
      <c r="E16" s="140"/>
      <c r="F16" s="141"/>
      <c r="G16" s="136">
        <f>'SO 04.112Šaripova 18a'!I30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04.112Šaripova 18a'!H24</f>
        <v>0</v>
      </c>
      <c r="D17" s="89" t="str">
        <f>'SO 04.112Šaripova 18a'!A31</f>
        <v>Přesun stavebních kapacit</v>
      </c>
      <c r="E17" s="140"/>
      <c r="F17" s="141"/>
      <c r="G17" s="136">
        <f>'SO 04.112Šaripova 18a'!I31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04.112Šaripova 18a'!G24</f>
        <v>0</v>
      </c>
      <c r="D18" s="89" t="str">
        <f>'SO 04.112Šaripova 18a'!A32</f>
        <v>Mimostaveništní doprava</v>
      </c>
      <c r="E18" s="140"/>
      <c r="F18" s="141"/>
      <c r="G18" s="136">
        <f>'SO 04.112Šaripova 18a'!I32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04.112Šaripova 18a'!A33</f>
        <v>Zařízení staveniště</v>
      </c>
      <c r="E19" s="140"/>
      <c r="F19" s="141"/>
      <c r="G19" s="136">
        <f>'SO 04.112Šaripova 18a'!I33</f>
        <v>0</v>
      </c>
    </row>
    <row r="20" spans="1:7" ht="15.95" customHeight="1" x14ac:dyDescent="0.2">
      <c r="A20" s="144"/>
      <c r="B20" s="135"/>
      <c r="C20" s="136"/>
      <c r="D20" s="89" t="str">
        <f>'SO 04.112Šaripova 18a'!A34</f>
        <v>Provoz investora</v>
      </c>
      <c r="E20" s="140"/>
      <c r="F20" s="141"/>
      <c r="G20" s="136">
        <f>'SO 04.112Šaripova 18a'!I34</f>
        <v>0</v>
      </c>
    </row>
    <row r="21" spans="1:7" ht="15.95" customHeight="1" x14ac:dyDescent="0.2">
      <c r="A21" s="144" t="s">
        <v>28</v>
      </c>
      <c r="B21" s="135"/>
      <c r="C21" s="136">
        <f>'SO 04.112Šaripova 18a'!I24</f>
        <v>0</v>
      </c>
      <c r="D21" s="89" t="str">
        <f>'SO 04.112Šaripova 18a'!A35</f>
        <v>Kompletační činnost (IČD)</v>
      </c>
      <c r="E21" s="140"/>
      <c r="F21" s="141"/>
      <c r="G21" s="136">
        <f>'SO 04.112Šaripova 18a'!I35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25" t="s">
        <v>59</v>
      </c>
      <c r="B23" s="326"/>
      <c r="C23" s="146">
        <f>C22+G23</f>
        <v>0</v>
      </c>
      <c r="D23" s="147" t="s">
        <v>60</v>
      </c>
      <c r="E23" s="148"/>
      <c r="F23" s="149"/>
      <c r="G23" s="136">
        <f>'SO 04.112Šaripova 18a'!H37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0">
        <f>C23-F32</f>
        <v>0</v>
      </c>
      <c r="G30" s="321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0">
        <f>ROUND(PRODUCT(F30,C31/100),0)</f>
        <v>0</v>
      </c>
      <c r="G31" s="321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0">
        <v>0</v>
      </c>
      <c r="G32" s="321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0">
        <f>ROUND(PRODUCT(F32,C33/100),0)</f>
        <v>0</v>
      </c>
      <c r="G33" s="321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2">
        <f>ROUND(SUM(F30:F33),0)</f>
        <v>0</v>
      </c>
      <c r="G34" s="323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4"/>
      <c r="C37" s="324"/>
      <c r="D37" s="324"/>
      <c r="E37" s="324"/>
      <c r="F37" s="324"/>
      <c r="G37" s="324"/>
      <c r="H37" s="1" t="s">
        <v>2</v>
      </c>
    </row>
    <row r="38" spans="1:8" ht="12.75" customHeight="1" x14ac:dyDescent="0.2">
      <c r="A38" s="173"/>
      <c r="B38" s="324"/>
      <c r="C38" s="324"/>
      <c r="D38" s="324"/>
      <c r="E38" s="324"/>
      <c r="F38" s="324"/>
      <c r="G38" s="324"/>
      <c r="H38" s="1" t="s">
        <v>2</v>
      </c>
    </row>
    <row r="39" spans="1:8" x14ac:dyDescent="0.2">
      <c r="A39" s="173"/>
      <c r="B39" s="324"/>
      <c r="C39" s="324"/>
      <c r="D39" s="324"/>
      <c r="E39" s="324"/>
      <c r="F39" s="324"/>
      <c r="G39" s="324"/>
      <c r="H39" s="1" t="s">
        <v>2</v>
      </c>
    </row>
    <row r="40" spans="1:8" x14ac:dyDescent="0.2">
      <c r="A40" s="173"/>
      <c r="B40" s="324"/>
      <c r="C40" s="324"/>
      <c r="D40" s="324"/>
      <c r="E40" s="324"/>
      <c r="F40" s="324"/>
      <c r="G40" s="324"/>
      <c r="H40" s="1" t="s">
        <v>2</v>
      </c>
    </row>
    <row r="41" spans="1:8" x14ac:dyDescent="0.2">
      <c r="A41" s="173"/>
      <c r="B41" s="324"/>
      <c r="C41" s="324"/>
      <c r="D41" s="324"/>
      <c r="E41" s="324"/>
      <c r="F41" s="324"/>
      <c r="G41" s="324"/>
      <c r="H41" s="1" t="s">
        <v>2</v>
      </c>
    </row>
    <row r="42" spans="1:8" x14ac:dyDescent="0.2">
      <c r="A42" s="173"/>
      <c r="B42" s="324"/>
      <c r="C42" s="324"/>
      <c r="D42" s="324"/>
      <c r="E42" s="324"/>
      <c r="F42" s="324"/>
      <c r="G42" s="324"/>
      <c r="H42" s="1" t="s">
        <v>2</v>
      </c>
    </row>
    <row r="43" spans="1:8" x14ac:dyDescent="0.2">
      <c r="A43" s="173"/>
      <c r="B43" s="324"/>
      <c r="C43" s="324"/>
      <c r="D43" s="324"/>
      <c r="E43" s="324"/>
      <c r="F43" s="324"/>
      <c r="G43" s="324"/>
      <c r="H43" s="1" t="s">
        <v>2</v>
      </c>
    </row>
    <row r="44" spans="1:8" ht="12.75" customHeight="1" x14ac:dyDescent="0.2">
      <c r="A44" s="173"/>
      <c r="B44" s="324"/>
      <c r="C44" s="324"/>
      <c r="D44" s="324"/>
      <c r="E44" s="324"/>
      <c r="F44" s="324"/>
      <c r="G44" s="324"/>
      <c r="H44" s="1" t="s">
        <v>2</v>
      </c>
    </row>
    <row r="45" spans="1:8" ht="12.75" customHeight="1" x14ac:dyDescent="0.2">
      <c r="A45" s="173"/>
      <c r="B45" s="324"/>
      <c r="C45" s="324"/>
      <c r="D45" s="324"/>
      <c r="E45" s="324"/>
      <c r="F45" s="324"/>
      <c r="G45" s="324"/>
      <c r="H45" s="1" t="s">
        <v>2</v>
      </c>
    </row>
    <row r="46" spans="1:8" x14ac:dyDescent="0.2">
      <c r="B46" s="319"/>
      <c r="C46" s="319"/>
      <c r="D46" s="319"/>
      <c r="E46" s="319"/>
      <c r="F46" s="319"/>
      <c r="G46" s="319"/>
    </row>
    <row r="47" spans="1:8" x14ac:dyDescent="0.2">
      <c r="B47" s="319"/>
      <c r="C47" s="319"/>
      <c r="D47" s="319"/>
      <c r="E47" s="319"/>
      <c r="F47" s="319"/>
      <c r="G47" s="319"/>
    </row>
    <row r="48" spans="1:8" x14ac:dyDescent="0.2">
      <c r="B48" s="319"/>
      <c r="C48" s="319"/>
      <c r="D48" s="319"/>
      <c r="E48" s="319"/>
      <c r="F48" s="319"/>
      <c r="G48" s="319"/>
    </row>
    <row r="49" spans="2:7" x14ac:dyDescent="0.2">
      <c r="B49" s="319"/>
      <c r="C49" s="319"/>
      <c r="D49" s="319"/>
      <c r="E49" s="319"/>
      <c r="F49" s="319"/>
      <c r="G49" s="319"/>
    </row>
    <row r="50" spans="2:7" x14ac:dyDescent="0.2">
      <c r="B50" s="319"/>
      <c r="C50" s="319"/>
      <c r="D50" s="319"/>
      <c r="E50" s="319"/>
      <c r="F50" s="319"/>
      <c r="G50" s="319"/>
    </row>
    <row r="51" spans="2:7" x14ac:dyDescent="0.2">
      <c r="B51" s="319"/>
      <c r="C51" s="319"/>
      <c r="D51" s="319"/>
      <c r="E51" s="319"/>
      <c r="F51" s="319"/>
      <c r="G51" s="31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BE88"/>
  <sheetViews>
    <sheetView workbookViewId="0">
      <selection activeCell="E17" sqref="E17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380</v>
      </c>
      <c r="D2" s="181"/>
      <c r="E2" s="182"/>
      <c r="F2" s="181"/>
      <c r="G2" s="334" t="s">
        <v>381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04.121Šaripova 18a'!B7</f>
        <v>1</v>
      </c>
      <c r="B7" s="62" t="str">
        <f>'SO 04.121Šaripova 18a'!C7</f>
        <v>Zemní práce</v>
      </c>
      <c r="D7" s="192"/>
      <c r="E7" s="283">
        <f>'SO 04.121Šaripova 18a'!AH39</f>
        <v>0</v>
      </c>
      <c r="F7" s="284">
        <f>'SO 04.121Šaripova 18a'!AI39</f>
        <v>0</v>
      </c>
      <c r="G7" s="284">
        <f>'SO 04.121Šaripova 18a'!AJ39</f>
        <v>0</v>
      </c>
      <c r="H7" s="284">
        <f>'SO 04.121Šaripova 18a'!AK39</f>
        <v>0</v>
      </c>
      <c r="I7" s="285">
        <f>'SO 04.121Šaripova 18a'!AL39</f>
        <v>0</v>
      </c>
    </row>
    <row r="8" spans="1:9" s="115" customFormat="1" x14ac:dyDescent="0.2">
      <c r="A8" s="282" t="str">
        <f>'SO 04.121Šaripova 18a'!B40</f>
        <v>11</v>
      </c>
      <c r="B8" s="62" t="str">
        <f>'SO 04.121Šaripova 18a'!C40</f>
        <v>Přípravné a přidružené práce</v>
      </c>
      <c r="D8" s="192"/>
      <c r="E8" s="283">
        <f>'SO 04.121Šaripova 18a'!AH52</f>
        <v>0</v>
      </c>
      <c r="F8" s="284">
        <f>'SO 04.121Šaripova 18a'!AI52</f>
        <v>0</v>
      </c>
      <c r="G8" s="284">
        <f>'SO 04.121Šaripova 18a'!AJ52</f>
        <v>0</v>
      </c>
      <c r="H8" s="284">
        <f>'SO 04.121Šaripova 18a'!AK52</f>
        <v>0</v>
      </c>
      <c r="I8" s="285">
        <f>'SO 04.121Šaripova 18a'!AL52</f>
        <v>0</v>
      </c>
    </row>
    <row r="9" spans="1:9" s="115" customFormat="1" x14ac:dyDescent="0.2">
      <c r="A9" s="282" t="str">
        <f>'SO 04.121Šaripova 18a'!B53</f>
        <v>18</v>
      </c>
      <c r="B9" s="62" t="str">
        <f>'SO 04.121Šaripova 18a'!C53</f>
        <v>Povrchové úpravy terénu</v>
      </c>
      <c r="D9" s="192"/>
      <c r="E9" s="283">
        <f>'SO 04.121Šaripova 18a'!AH60</f>
        <v>0</v>
      </c>
      <c r="F9" s="284">
        <f>'SO 04.121Šaripova 18a'!AI60</f>
        <v>0</v>
      </c>
      <c r="G9" s="284">
        <f>'SO 04.121Šaripova 18a'!AJ60</f>
        <v>0</v>
      </c>
      <c r="H9" s="284">
        <f>'SO 04.121Šaripova 18a'!AK60</f>
        <v>0</v>
      </c>
      <c r="I9" s="285">
        <f>'SO 04.121Šaripova 18a'!AL60</f>
        <v>0</v>
      </c>
    </row>
    <row r="10" spans="1:9" s="115" customFormat="1" x14ac:dyDescent="0.2">
      <c r="A10" s="282" t="str">
        <f>'SO 04.121Šaripova 18a'!B61</f>
        <v>21</v>
      </c>
      <c r="B10" s="62" t="str">
        <f>'SO 04.121Šaripova 18a'!C61</f>
        <v>Úprava podloží a základ.spáry</v>
      </c>
      <c r="D10" s="192"/>
      <c r="E10" s="283">
        <f>'SO 04.121Šaripova 18a'!AH64</f>
        <v>0</v>
      </c>
      <c r="F10" s="284">
        <f>'SO 04.121Šaripova 18a'!AI64</f>
        <v>0</v>
      </c>
      <c r="G10" s="284">
        <f>'SO 04.121Šaripova 18a'!AJ64</f>
        <v>0</v>
      </c>
      <c r="H10" s="284">
        <f>'SO 04.121Šaripova 18a'!AK64</f>
        <v>0</v>
      </c>
      <c r="I10" s="285">
        <f>'SO 04.121Šaripova 18a'!AL64</f>
        <v>0</v>
      </c>
    </row>
    <row r="11" spans="1:9" s="115" customFormat="1" x14ac:dyDescent="0.2">
      <c r="A11" s="282" t="str">
        <f>'SO 04.121Šaripova 18a'!B65</f>
        <v>27</v>
      </c>
      <c r="B11" s="62" t="str">
        <f>'SO 04.121Šaripova 18a'!C65</f>
        <v>Základy</v>
      </c>
      <c r="D11" s="192"/>
      <c r="E11" s="283">
        <f>'SO 04.121Šaripova 18a'!AH75</f>
        <v>0</v>
      </c>
      <c r="F11" s="284">
        <f>'SO 04.121Šaripova 18a'!AI75</f>
        <v>0</v>
      </c>
      <c r="G11" s="284">
        <f>'SO 04.121Šaripova 18a'!AJ75</f>
        <v>0</v>
      </c>
      <c r="H11" s="284">
        <f>'SO 04.121Šaripova 18a'!AK75</f>
        <v>0</v>
      </c>
      <c r="I11" s="285">
        <f>'SO 04.121Šaripova 18a'!AL75</f>
        <v>0</v>
      </c>
    </row>
    <row r="12" spans="1:9" s="115" customFormat="1" x14ac:dyDescent="0.2">
      <c r="A12" s="282" t="str">
        <f>'SO 04.121Šaripova 18a'!B76</f>
        <v>38</v>
      </c>
      <c r="B12" s="62" t="str">
        <f>'SO 04.121Šaripova 18a'!C76</f>
        <v>Kompletní konstrukce</v>
      </c>
      <c r="D12" s="192"/>
      <c r="E12" s="283">
        <f>'SO 04.121Šaripova 18a'!AH78</f>
        <v>0</v>
      </c>
      <c r="F12" s="284">
        <f>'SO 04.121Šaripova 18a'!AI78</f>
        <v>0</v>
      </c>
      <c r="G12" s="284">
        <f>'SO 04.121Šaripova 18a'!AJ78</f>
        <v>0</v>
      </c>
      <c r="H12" s="284">
        <f>'SO 04.121Šaripova 18a'!AK78</f>
        <v>0</v>
      </c>
      <c r="I12" s="285">
        <f>'SO 04.121Šaripova 18a'!AL78</f>
        <v>0</v>
      </c>
    </row>
    <row r="13" spans="1:9" s="115" customFormat="1" x14ac:dyDescent="0.2">
      <c r="A13" s="282" t="str">
        <f>'SO 04.121Šaripova 18a'!B79</f>
        <v>45</v>
      </c>
      <c r="B13" s="62" t="str">
        <f>'SO 04.121Šaripova 18a'!C79</f>
        <v>Podkladní a vedlejší konstrukce</v>
      </c>
      <c r="D13" s="192"/>
      <c r="E13" s="283">
        <f>'SO 04.121Šaripova 18a'!AH82</f>
        <v>0</v>
      </c>
      <c r="F13" s="284">
        <f>'SO 04.121Šaripova 18a'!AI82</f>
        <v>0</v>
      </c>
      <c r="G13" s="284">
        <f>'SO 04.121Šaripova 18a'!AJ82</f>
        <v>0</v>
      </c>
      <c r="H13" s="284">
        <f>'SO 04.121Šaripova 18a'!AK82</f>
        <v>0</v>
      </c>
      <c r="I13" s="285">
        <f>'SO 04.121Šaripova 18a'!AL82</f>
        <v>0</v>
      </c>
    </row>
    <row r="14" spans="1:9" s="115" customFormat="1" x14ac:dyDescent="0.2">
      <c r="A14" s="282" t="str">
        <f>'SO 04.121Šaripova 18a'!B83</f>
        <v>56</v>
      </c>
      <c r="B14" s="62" t="str">
        <f>'SO 04.121Šaripova 18a'!C83</f>
        <v>Podkladní vrstvy komunikací a zpevněných ploch</v>
      </c>
      <c r="D14" s="192"/>
      <c r="E14" s="283">
        <f>'SO 04.121Šaripova 18a'!AH91</f>
        <v>0</v>
      </c>
      <c r="F14" s="284">
        <f>'SO 04.121Šaripova 18a'!AI91</f>
        <v>0</v>
      </c>
      <c r="G14" s="284">
        <f>'SO 04.121Šaripova 18a'!AJ91</f>
        <v>0</v>
      </c>
      <c r="H14" s="284">
        <f>'SO 04.121Šaripova 18a'!AK91</f>
        <v>0</v>
      </c>
      <c r="I14" s="285">
        <f>'SO 04.121Šaripova 18a'!AL91</f>
        <v>0</v>
      </c>
    </row>
    <row r="15" spans="1:9" s="115" customFormat="1" x14ac:dyDescent="0.2">
      <c r="A15" s="282" t="str">
        <f>'SO 04.121Šaripova 18a'!B92</f>
        <v>57</v>
      </c>
      <c r="B15" s="62" t="str">
        <f>'SO 04.121Šaripova 18a'!C92</f>
        <v>Kryty štěrkových a živičných komunikací</v>
      </c>
      <c r="D15" s="192"/>
      <c r="E15" s="283">
        <f>'SO 04.121Šaripova 18a'!AH96</f>
        <v>0</v>
      </c>
      <c r="F15" s="284">
        <f>'SO 04.121Šaripova 18a'!AI96</f>
        <v>0</v>
      </c>
      <c r="G15" s="284">
        <f>'SO 04.121Šaripova 18a'!AJ96</f>
        <v>0</v>
      </c>
      <c r="H15" s="284">
        <f>'SO 04.121Šaripova 18a'!AK96</f>
        <v>0</v>
      </c>
      <c r="I15" s="285">
        <f>'SO 04.121Šaripova 18a'!AL96</f>
        <v>0</v>
      </c>
    </row>
    <row r="16" spans="1:9" s="115" customFormat="1" x14ac:dyDescent="0.2">
      <c r="A16" s="282" t="str">
        <f>'SO 04.121Šaripova 18a'!B97</f>
        <v>59</v>
      </c>
      <c r="B16" s="62" t="str">
        <f>'SO 04.121Šaripova 18a'!C97</f>
        <v>Dlažby a předlažby komunikací</v>
      </c>
      <c r="D16" s="192"/>
      <c r="E16" s="283">
        <f>'SO 04.121Šaripova 18a'!G108</f>
        <v>0</v>
      </c>
      <c r="F16" s="284">
        <f>'SO 04.121Šaripova 18a'!AI108</f>
        <v>0</v>
      </c>
      <c r="G16" s="284">
        <f>'SO 04.121Šaripova 18a'!AJ108</f>
        <v>0</v>
      </c>
      <c r="H16" s="284">
        <f>'SO 04.121Šaripova 18a'!AK108</f>
        <v>0</v>
      </c>
      <c r="I16" s="285">
        <f>'SO 04.121Šaripova 18a'!AL108</f>
        <v>0</v>
      </c>
    </row>
    <row r="17" spans="1:57" s="115" customFormat="1" x14ac:dyDescent="0.2">
      <c r="A17" s="282" t="str">
        <f>'SO 04.121Šaripova 18a'!B109</f>
        <v>63</v>
      </c>
      <c r="B17" s="62" t="str">
        <f>'SO 04.121Šaripova 18a'!C109</f>
        <v>Podlahy a podlahové konstrukce</v>
      </c>
      <c r="D17" s="192"/>
      <c r="E17" s="283">
        <f>'SO 04.121Šaripova 18a'!AH117</f>
        <v>0</v>
      </c>
      <c r="F17" s="284">
        <f>'SO 04.121Šaripova 18a'!AI117</f>
        <v>0</v>
      </c>
      <c r="G17" s="284">
        <f>'SO 04.121Šaripova 18a'!AJ117</f>
        <v>0</v>
      </c>
      <c r="H17" s="284">
        <f>'SO 04.121Šaripova 18a'!AK117</f>
        <v>0</v>
      </c>
      <c r="I17" s="285">
        <f>'SO 04.121Šaripova 18a'!AL117</f>
        <v>0</v>
      </c>
    </row>
    <row r="18" spans="1:57" s="115" customFormat="1" x14ac:dyDescent="0.2">
      <c r="A18" s="282" t="str">
        <f>'SO 04.121Šaripova 18a'!B118</f>
        <v>89</v>
      </c>
      <c r="B18" s="62" t="str">
        <f>'SO 04.121Šaripova 18a'!C118</f>
        <v>Ostatní konstrukce na trubním vedení</v>
      </c>
      <c r="D18" s="192"/>
      <c r="E18" s="283">
        <f>'SO 04.121Šaripova 18a'!AH120</f>
        <v>0</v>
      </c>
      <c r="F18" s="284">
        <f>'SO 04.121Šaripova 18a'!AI120</f>
        <v>0</v>
      </c>
      <c r="G18" s="284">
        <f>'SO 04.121Šaripova 18a'!AJ120</f>
        <v>0</v>
      </c>
      <c r="H18" s="284">
        <f>'SO 04.121Šaripova 18a'!AK120</f>
        <v>0</v>
      </c>
      <c r="I18" s="285">
        <f>'SO 04.121Šaripova 18a'!AL120</f>
        <v>0</v>
      </c>
    </row>
    <row r="19" spans="1:57" s="115" customFormat="1" x14ac:dyDescent="0.2">
      <c r="A19" s="282" t="str">
        <f>'SO 04.121Šaripova 18a'!B121</f>
        <v>91</v>
      </c>
      <c r="B19" s="62" t="str">
        <f>'SO 04.121Šaripova 18a'!C121</f>
        <v>Doplňující práce na komunikaci</v>
      </c>
      <c r="D19" s="192"/>
      <c r="E19" s="283">
        <f>'SO 04.121Šaripova 18a'!AH130</f>
        <v>0</v>
      </c>
      <c r="F19" s="284">
        <f>'SO 04.121Šaripova 18a'!AI130</f>
        <v>0</v>
      </c>
      <c r="G19" s="284">
        <f>'SO 04.121Šaripova 18a'!AJ130</f>
        <v>0</v>
      </c>
      <c r="H19" s="284">
        <f>'SO 04.121Šaripova 18a'!AK130</f>
        <v>0</v>
      </c>
      <c r="I19" s="285">
        <f>'SO 04.121Šaripova 18a'!AL130</f>
        <v>0</v>
      </c>
    </row>
    <row r="20" spans="1:57" s="115" customFormat="1" x14ac:dyDescent="0.2">
      <c r="A20" s="282" t="str">
        <f>'SO 04.121Šaripova 18a'!B131</f>
        <v>94</v>
      </c>
      <c r="B20" s="62" t="str">
        <f>'SO 04.121Šaripova 18a'!C131</f>
        <v>Lešení a stavební výtahy</v>
      </c>
      <c r="D20" s="192"/>
      <c r="E20" s="283">
        <f>'SO 04.121Šaripova 18a'!AH134</f>
        <v>0</v>
      </c>
      <c r="F20" s="284">
        <f>'SO 04.121Šaripova 18a'!AI134</f>
        <v>0</v>
      </c>
      <c r="G20" s="284">
        <f>'SO 04.121Šaripova 18a'!AJ134</f>
        <v>0</v>
      </c>
      <c r="H20" s="284">
        <f>'SO 04.121Šaripova 18a'!AK134</f>
        <v>0</v>
      </c>
      <c r="I20" s="285">
        <f>'SO 04.121Šaripova 18a'!AL134</f>
        <v>0</v>
      </c>
    </row>
    <row r="21" spans="1:57" s="115" customFormat="1" x14ac:dyDescent="0.2">
      <c r="A21" s="282" t="str">
        <f>'SO 04.121Šaripova 18a'!B135</f>
        <v>99</v>
      </c>
      <c r="B21" s="62" t="str">
        <f>'SO 04.121Šaripova 18a'!C135</f>
        <v>Staveništní přesun hmot</v>
      </c>
      <c r="D21" s="192"/>
      <c r="E21" s="283">
        <f>'SO 04.121Šaripova 18a'!AH137</f>
        <v>0</v>
      </c>
      <c r="F21" s="284">
        <f>'SO 04.121Šaripova 18a'!AI137</f>
        <v>0</v>
      </c>
      <c r="G21" s="284">
        <f>'SO 04.121Šaripova 18a'!AJ137</f>
        <v>0</v>
      </c>
      <c r="H21" s="284">
        <f>'SO 04.121Šaripova 18a'!AK137</f>
        <v>0</v>
      </c>
      <c r="I21" s="285">
        <f>'SO 04.121Šaripova 18a'!AL137</f>
        <v>0</v>
      </c>
    </row>
    <row r="22" spans="1:57" s="115" customFormat="1" x14ac:dyDescent="0.2">
      <c r="A22" s="282" t="str">
        <f>'SO 04.121Šaripova 18a'!B138</f>
        <v>792</v>
      </c>
      <c r="B22" s="62" t="str">
        <f>'SO 04.121Šaripova 18a'!C138</f>
        <v>Mobiliář</v>
      </c>
      <c r="D22" s="192"/>
      <c r="E22" s="283">
        <f>'SO 04.121Šaripova 18a'!AH141</f>
        <v>0</v>
      </c>
      <c r="F22" s="284">
        <f>'SO 04.121Šaripova 18a'!AI141</f>
        <v>0</v>
      </c>
      <c r="G22" s="284">
        <f>'SO 04.121Šaripova 18a'!AJ141</f>
        <v>0</v>
      </c>
      <c r="H22" s="284">
        <f>'SO 04.121Šaripova 18a'!AK141</f>
        <v>0</v>
      </c>
      <c r="I22" s="285">
        <f>'SO 04.121Šaripova 18a'!AL141</f>
        <v>0</v>
      </c>
    </row>
    <row r="23" spans="1:57" s="115" customFormat="1" ht="13.5" thickBot="1" x14ac:dyDescent="0.25">
      <c r="A23" s="282" t="str">
        <f>'SO 04.121Šaripova 18a'!B142</f>
        <v>D96</v>
      </c>
      <c r="B23" s="62" t="str">
        <f>'SO 04.121Šaripova 18a'!C142</f>
        <v>Přesuny suti a vybouraných hmot</v>
      </c>
      <c r="D23" s="192"/>
      <c r="E23" s="283">
        <f>'SO 04.121Šaripova 18a'!AH145</f>
        <v>0</v>
      </c>
      <c r="F23" s="284">
        <f>'SO 04.121Šaripova 18a'!AI145</f>
        <v>0</v>
      </c>
      <c r="G23" s="284">
        <f>'SO 04.121Šaripova 18a'!AJ145</f>
        <v>0</v>
      </c>
      <c r="H23" s="284">
        <f>'SO 04.121Šaripova 18a'!AK145</f>
        <v>0</v>
      </c>
      <c r="I23" s="285">
        <f>'SO 04.121Šaripova 18a'!AL145</f>
        <v>0</v>
      </c>
    </row>
    <row r="24" spans="1:57" s="14" customFormat="1" ht="13.5" thickBot="1" x14ac:dyDescent="0.25">
      <c r="A24" s="193"/>
      <c r="B24" s="194" t="s">
        <v>77</v>
      </c>
      <c r="C24" s="194"/>
      <c r="D24" s="195"/>
      <c r="E24" s="196">
        <f>SUM(E7:E23)</f>
        <v>0</v>
      </c>
      <c r="F24" s="197">
        <f>SUM(F7:F23)</f>
        <v>0</v>
      </c>
      <c r="G24" s="197">
        <f>SUM(G7:G23)</f>
        <v>0</v>
      </c>
      <c r="H24" s="197">
        <f>SUM(H7:H23)</f>
        <v>0</v>
      </c>
      <c r="I24" s="198">
        <f>SUM(I7:I23)</f>
        <v>0</v>
      </c>
    </row>
    <row r="25" spans="1:57" x14ac:dyDescent="0.2">
      <c r="A25" s="115"/>
      <c r="B25" s="115"/>
      <c r="C25" s="115"/>
      <c r="D25" s="115"/>
      <c r="E25" s="115"/>
      <c r="F25" s="115"/>
      <c r="G25" s="115"/>
      <c r="H25" s="115"/>
      <c r="I25" s="115"/>
    </row>
    <row r="26" spans="1:57" ht="19.5" customHeight="1" x14ac:dyDescent="0.25">
      <c r="A26" s="184" t="s">
        <v>78</v>
      </c>
      <c r="B26" s="184"/>
      <c r="C26" s="184"/>
      <c r="D26" s="184"/>
      <c r="E26" s="184"/>
      <c r="F26" s="184"/>
      <c r="G26" s="199"/>
      <c r="H26" s="184"/>
      <c r="I26" s="184"/>
      <c r="BA26" s="121"/>
      <c r="BB26" s="121"/>
      <c r="BC26" s="121"/>
      <c r="BD26" s="121"/>
      <c r="BE26" s="121"/>
    </row>
    <row r="27" spans="1:57" ht="13.5" thickBot="1" x14ac:dyDescent="0.25"/>
    <row r="28" spans="1:57" x14ac:dyDescent="0.2">
      <c r="A28" s="150" t="s">
        <v>79</v>
      </c>
      <c r="B28" s="151"/>
      <c r="C28" s="151"/>
      <c r="D28" s="200"/>
      <c r="E28" s="201" t="s">
        <v>80</v>
      </c>
      <c r="F28" s="202" t="s">
        <v>13</v>
      </c>
      <c r="G28" s="203" t="s">
        <v>81</v>
      </c>
      <c r="H28" s="204"/>
      <c r="I28" s="205" t="s">
        <v>80</v>
      </c>
    </row>
    <row r="29" spans="1:57" x14ac:dyDescent="0.2">
      <c r="A29" s="144" t="s">
        <v>145</v>
      </c>
      <c r="B29" s="135"/>
      <c r="C29" s="135"/>
      <c r="D29" s="206"/>
      <c r="E29" s="207">
        <v>0</v>
      </c>
      <c r="F29" s="208">
        <v>0</v>
      </c>
      <c r="G29" s="209">
        <v>374382.595547212</v>
      </c>
      <c r="H29" s="210"/>
      <c r="I29" s="211">
        <f t="shared" ref="I29:I36" si="0">E29+F29*G29/100</f>
        <v>0</v>
      </c>
      <c r="BA29" s="1">
        <v>0</v>
      </c>
    </row>
    <row r="30" spans="1:57" x14ac:dyDescent="0.2">
      <c r="A30" s="144" t="s">
        <v>146</v>
      </c>
      <c r="B30" s="135"/>
      <c r="C30" s="135"/>
      <c r="D30" s="206"/>
      <c r="E30" s="207">
        <v>0</v>
      </c>
      <c r="F30" s="208">
        <v>0</v>
      </c>
      <c r="G30" s="209">
        <v>374382.595547212</v>
      </c>
      <c r="H30" s="210"/>
      <c r="I30" s="211">
        <f t="shared" si="0"/>
        <v>0</v>
      </c>
      <c r="BA30" s="1">
        <v>0</v>
      </c>
    </row>
    <row r="31" spans="1:57" x14ac:dyDescent="0.2">
      <c r="A31" s="144" t="s">
        <v>147</v>
      </c>
      <c r="B31" s="135"/>
      <c r="C31" s="135"/>
      <c r="D31" s="206"/>
      <c r="E31" s="207">
        <v>0</v>
      </c>
      <c r="F31" s="208">
        <v>0</v>
      </c>
      <c r="G31" s="209">
        <v>374382.595547212</v>
      </c>
      <c r="H31" s="210"/>
      <c r="I31" s="211">
        <f t="shared" si="0"/>
        <v>0</v>
      </c>
      <c r="BA31" s="1">
        <v>0</v>
      </c>
    </row>
    <row r="32" spans="1:57" x14ac:dyDescent="0.2">
      <c r="A32" s="144" t="s">
        <v>148</v>
      </c>
      <c r="B32" s="135"/>
      <c r="C32" s="135"/>
      <c r="D32" s="206"/>
      <c r="E32" s="207">
        <v>0</v>
      </c>
      <c r="F32" s="208">
        <v>0</v>
      </c>
      <c r="G32" s="209">
        <v>374382.595547212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149</v>
      </c>
      <c r="B33" s="135"/>
      <c r="C33" s="135"/>
      <c r="D33" s="206"/>
      <c r="E33" s="207">
        <v>0</v>
      </c>
      <c r="F33" s="208">
        <v>0</v>
      </c>
      <c r="G33" s="209">
        <v>378629.595547212</v>
      </c>
      <c r="H33" s="210"/>
      <c r="I33" s="211">
        <f t="shared" si="0"/>
        <v>0</v>
      </c>
      <c r="BA33" s="1">
        <v>1</v>
      </c>
    </row>
    <row r="34" spans="1:53" x14ac:dyDescent="0.2">
      <c r="A34" s="144" t="s">
        <v>150</v>
      </c>
      <c r="B34" s="135"/>
      <c r="C34" s="135"/>
      <c r="D34" s="206"/>
      <c r="E34" s="207">
        <v>0</v>
      </c>
      <c r="F34" s="208">
        <v>0</v>
      </c>
      <c r="G34" s="209">
        <v>378629.595547212</v>
      </c>
      <c r="H34" s="210"/>
      <c r="I34" s="211">
        <f t="shared" si="0"/>
        <v>0</v>
      </c>
      <c r="BA34" s="1">
        <v>1</v>
      </c>
    </row>
    <row r="35" spans="1:53" x14ac:dyDescent="0.2">
      <c r="A35" s="144" t="s">
        <v>151</v>
      </c>
      <c r="B35" s="135"/>
      <c r="C35" s="135"/>
      <c r="D35" s="206"/>
      <c r="E35" s="207">
        <v>0</v>
      </c>
      <c r="F35" s="208">
        <v>0</v>
      </c>
      <c r="G35" s="209">
        <v>378629.595547212</v>
      </c>
      <c r="H35" s="210"/>
      <c r="I35" s="211">
        <f t="shared" si="0"/>
        <v>0</v>
      </c>
      <c r="BA35" s="1">
        <v>2</v>
      </c>
    </row>
    <row r="36" spans="1:53" x14ac:dyDescent="0.2">
      <c r="A36" s="144" t="s">
        <v>152</v>
      </c>
      <c r="B36" s="135"/>
      <c r="C36" s="135"/>
      <c r="D36" s="206"/>
      <c r="E36" s="207">
        <v>0</v>
      </c>
      <c r="F36" s="208">
        <v>0</v>
      </c>
      <c r="G36" s="209">
        <v>378629.595547212</v>
      </c>
      <c r="H36" s="210"/>
      <c r="I36" s="211">
        <f t="shared" si="0"/>
        <v>0</v>
      </c>
      <c r="BA36" s="1">
        <v>2</v>
      </c>
    </row>
    <row r="37" spans="1:53" ht="13.5" thickBot="1" x14ac:dyDescent="0.25">
      <c r="A37" s="212"/>
      <c r="B37" s="213" t="s">
        <v>82</v>
      </c>
      <c r="C37" s="214"/>
      <c r="D37" s="215"/>
      <c r="E37" s="216"/>
      <c r="F37" s="217"/>
      <c r="G37" s="217"/>
      <c r="H37" s="337">
        <f>SUM(I29:I36)</f>
        <v>0</v>
      </c>
      <c r="I37" s="338"/>
    </row>
    <row r="39" spans="1:53" x14ac:dyDescent="0.2">
      <c r="B39" s="14"/>
      <c r="F39" s="218"/>
      <c r="G39" s="219"/>
      <c r="H39" s="219"/>
      <c r="I39" s="46"/>
    </row>
    <row r="40" spans="1:53" x14ac:dyDescent="0.2">
      <c r="E40" s="121">
        <f>E24+F24</f>
        <v>0</v>
      </c>
      <c r="F40" s="218"/>
      <c r="G40" s="219"/>
      <c r="H40" s="219"/>
      <c r="I40" s="46"/>
    </row>
    <row r="41" spans="1:53" x14ac:dyDescent="0.2"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BI218"/>
  <sheetViews>
    <sheetView showGridLines="0" showZeros="0" topLeftCell="A118" zoomScaleNormal="100" zoomScaleSheetLayoutView="100" workbookViewId="0">
      <selection activeCell="F143" sqref="F143"/>
    </sheetView>
  </sheetViews>
  <sheetFormatPr defaultRowHeight="12.75" x14ac:dyDescent="0.2"/>
  <cols>
    <col min="1" max="1" width="4.42578125" style="220" customWidth="1"/>
    <col min="2" max="2" width="11.5703125" style="220" customWidth="1"/>
    <col min="3" max="3" width="40.42578125" style="220" customWidth="1"/>
    <col min="4" max="4" width="5.5703125" style="220" customWidth="1"/>
    <col min="5" max="5" width="8.5703125" style="230" customWidth="1"/>
    <col min="6" max="6" width="9.85546875" style="220" customWidth="1"/>
    <col min="7" max="7" width="13.85546875" style="220" customWidth="1"/>
    <col min="8" max="8" width="11.7109375" style="220" hidden="1" customWidth="1"/>
    <col min="9" max="9" width="11.5703125" style="220" hidden="1" customWidth="1"/>
    <col min="10" max="10" width="11" style="220" hidden="1" customWidth="1"/>
    <col min="11" max="11" width="10.42578125" style="220" hidden="1" customWidth="1"/>
    <col min="12" max="16384" width="9.140625" style="220"/>
  </cols>
  <sheetData>
    <row r="1" spans="1:61" ht="15.75" x14ac:dyDescent="0.25">
      <c r="A1" s="343" t="s">
        <v>83</v>
      </c>
      <c r="B1" s="343"/>
      <c r="C1" s="343"/>
      <c r="D1" s="343"/>
      <c r="E1" s="343"/>
      <c r="F1" s="343"/>
      <c r="G1" s="343"/>
    </row>
    <row r="2" spans="1:61" ht="14.25" customHeight="1" thickBot="1" x14ac:dyDescent="0.25">
      <c r="B2" s="221"/>
      <c r="C2" s="222"/>
      <c r="D2" s="222"/>
      <c r="E2" s="223"/>
      <c r="F2" s="222"/>
      <c r="G2" s="222"/>
    </row>
    <row r="3" spans="1:61" ht="13.5" thickTop="1" x14ac:dyDescent="0.2">
      <c r="A3" s="330" t="s">
        <v>3</v>
      </c>
      <c r="B3" s="331"/>
      <c r="C3" s="174" t="s">
        <v>103</v>
      </c>
      <c r="D3" s="224"/>
      <c r="E3" s="225" t="s">
        <v>84</v>
      </c>
      <c r="F3" s="226" t="str">
        <f>'SO 04.112Šaripova 18a'!H1</f>
        <v>51-2017</v>
      </c>
      <c r="G3" s="227"/>
    </row>
    <row r="4" spans="1:61" ht="13.5" thickBot="1" x14ac:dyDescent="0.25">
      <c r="A4" s="344" t="s">
        <v>74</v>
      </c>
      <c r="B4" s="333"/>
      <c r="C4" s="180" t="s">
        <v>380</v>
      </c>
      <c r="D4" s="228"/>
      <c r="E4" s="345" t="str">
        <f>'SO 04.112Šaripova 18a'!G2</f>
        <v>Lokalita Uherský Brod - východ</v>
      </c>
      <c r="F4" s="346"/>
      <c r="G4" s="347"/>
    </row>
    <row r="5" spans="1:61" ht="13.5" thickTop="1" x14ac:dyDescent="0.2">
      <c r="A5" s="229"/>
      <c r="G5" s="231"/>
    </row>
    <row r="6" spans="1:61" ht="27" customHeight="1" x14ac:dyDescent="0.2">
      <c r="A6" s="232" t="s">
        <v>85</v>
      </c>
      <c r="B6" s="233" t="s">
        <v>86</v>
      </c>
      <c r="C6" s="233" t="s">
        <v>87</v>
      </c>
      <c r="D6" s="233" t="s">
        <v>88</v>
      </c>
      <c r="E6" s="234" t="s">
        <v>89</v>
      </c>
      <c r="F6" s="233" t="s">
        <v>90</v>
      </c>
      <c r="G6" s="235" t="s">
        <v>91</v>
      </c>
      <c r="H6" s="236" t="s">
        <v>92</v>
      </c>
      <c r="I6" s="236" t="s">
        <v>93</v>
      </c>
      <c r="J6" s="236" t="s">
        <v>94</v>
      </c>
      <c r="K6" s="236" t="s">
        <v>95</v>
      </c>
    </row>
    <row r="7" spans="1:61" x14ac:dyDescent="0.2">
      <c r="A7" s="237" t="s">
        <v>96</v>
      </c>
      <c r="B7" s="238" t="s">
        <v>97</v>
      </c>
      <c r="C7" s="239" t="s">
        <v>98</v>
      </c>
      <c r="D7" s="240"/>
      <c r="E7" s="241"/>
      <c r="F7" s="241"/>
      <c r="G7" s="242"/>
      <c r="H7" s="243"/>
      <c r="I7" s="244"/>
      <c r="J7" s="245"/>
      <c r="K7" s="246"/>
    </row>
    <row r="8" spans="1:61" x14ac:dyDescent="0.2">
      <c r="A8" s="248">
        <v>1</v>
      </c>
      <c r="B8" s="249" t="s">
        <v>158</v>
      </c>
      <c r="C8" s="250" t="s">
        <v>159</v>
      </c>
      <c r="D8" s="251" t="s">
        <v>156</v>
      </c>
      <c r="E8" s="252">
        <v>5.3</v>
      </c>
      <c r="F8" s="252"/>
      <c r="G8" s="253">
        <f>E8*F8</f>
        <v>0</v>
      </c>
      <c r="H8" s="254">
        <v>0</v>
      </c>
      <c r="I8" s="255">
        <f>E8*H8</f>
        <v>0</v>
      </c>
      <c r="J8" s="254">
        <v>0</v>
      </c>
      <c r="K8" s="255">
        <f>E8*J8</f>
        <v>0</v>
      </c>
      <c r="AG8" s="220">
        <v>1</v>
      </c>
      <c r="AH8" s="220">
        <f>IF(AG8=1,G8,0)</f>
        <v>0</v>
      </c>
      <c r="AI8" s="220">
        <f>IF(AG8=2,G8,0)</f>
        <v>0</v>
      </c>
      <c r="AJ8" s="220">
        <f>IF(AG8=3,G8,0)</f>
        <v>0</v>
      </c>
      <c r="AK8" s="220">
        <f>IF(AG8=4,G8,0)</f>
        <v>0</v>
      </c>
      <c r="AL8" s="220">
        <f>IF(AG8=5,G8,0)</f>
        <v>0</v>
      </c>
      <c r="BH8" s="247">
        <v>1</v>
      </c>
      <c r="BI8" s="247">
        <v>1</v>
      </c>
    </row>
    <row r="9" spans="1:61" x14ac:dyDescent="0.2">
      <c r="A9" s="256"/>
      <c r="B9" s="260"/>
      <c r="C9" s="348" t="s">
        <v>487</v>
      </c>
      <c r="D9" s="349"/>
      <c r="E9" s="261">
        <v>5.3</v>
      </c>
      <c r="F9" s="262"/>
      <c r="G9" s="263"/>
      <c r="H9" s="264"/>
      <c r="I9" s="258"/>
      <c r="J9" s="265"/>
      <c r="K9" s="258"/>
    </row>
    <row r="10" spans="1:61" x14ac:dyDescent="0.2">
      <c r="A10" s="248">
        <v>2</v>
      </c>
      <c r="B10" s="249" t="s">
        <v>160</v>
      </c>
      <c r="C10" s="250" t="s">
        <v>329</v>
      </c>
      <c r="D10" s="251" t="s">
        <v>156</v>
      </c>
      <c r="E10" s="252">
        <v>5.1375000000000002</v>
      </c>
      <c r="F10" s="252"/>
      <c r="G10" s="253">
        <f>E10*F10</f>
        <v>0</v>
      </c>
      <c r="H10" s="254">
        <v>0</v>
      </c>
      <c r="I10" s="255">
        <f>E10*H10</f>
        <v>0</v>
      </c>
      <c r="J10" s="254">
        <v>0</v>
      </c>
      <c r="K10" s="255">
        <f>E10*J10</f>
        <v>0</v>
      </c>
      <c r="AG10" s="220">
        <v>1</v>
      </c>
      <c r="AH10" s="220">
        <f>IF(AG10=1,G10,0)</f>
        <v>0</v>
      </c>
      <c r="AI10" s="220">
        <f>IF(AG10=2,G10,0)</f>
        <v>0</v>
      </c>
      <c r="AJ10" s="220">
        <f>IF(AG10=3,G10,0)</f>
        <v>0</v>
      </c>
      <c r="AK10" s="220">
        <f>IF(AG10=4,G10,0)</f>
        <v>0</v>
      </c>
      <c r="AL10" s="220">
        <f>IF(AG10=5,G10,0)</f>
        <v>0</v>
      </c>
      <c r="BH10" s="247">
        <v>1</v>
      </c>
      <c r="BI10" s="247">
        <v>1</v>
      </c>
    </row>
    <row r="11" spans="1:61" x14ac:dyDescent="0.2">
      <c r="A11" s="256"/>
      <c r="B11" s="260"/>
      <c r="C11" s="348" t="s">
        <v>382</v>
      </c>
      <c r="D11" s="349"/>
      <c r="E11" s="261">
        <v>5.1375000000000002</v>
      </c>
      <c r="F11" s="262"/>
      <c r="G11" s="263"/>
      <c r="H11" s="264"/>
      <c r="I11" s="258"/>
      <c r="J11" s="265"/>
      <c r="K11" s="258"/>
    </row>
    <row r="12" spans="1:61" s="301" customFormat="1" ht="22.5" x14ac:dyDescent="0.2">
      <c r="A12" s="293">
        <v>3</v>
      </c>
      <c r="B12" s="294" t="s">
        <v>161</v>
      </c>
      <c r="C12" s="295" t="s">
        <v>162</v>
      </c>
      <c r="D12" s="296" t="s">
        <v>156</v>
      </c>
      <c r="E12" s="297">
        <v>0.25</v>
      </c>
      <c r="F12" s="297"/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AG12" s="301">
        <v>1</v>
      </c>
      <c r="AH12" s="301">
        <f>IF(AG12=1,G12,0)</f>
        <v>0</v>
      </c>
      <c r="AI12" s="301">
        <f>IF(AG12=2,G12,0)</f>
        <v>0</v>
      </c>
      <c r="AJ12" s="301">
        <f>IF(AG12=3,G12,0)</f>
        <v>0</v>
      </c>
      <c r="AK12" s="301">
        <f>IF(AG12=4,G12,0)</f>
        <v>0</v>
      </c>
      <c r="AL12" s="301">
        <f>IF(AG12=5,G12,0)</f>
        <v>0</v>
      </c>
      <c r="BH12" s="302">
        <v>1</v>
      </c>
      <c r="BI12" s="302">
        <v>1</v>
      </c>
    </row>
    <row r="13" spans="1:61" x14ac:dyDescent="0.2">
      <c r="A13" s="248">
        <v>4</v>
      </c>
      <c r="B13" s="249" t="s">
        <v>163</v>
      </c>
      <c r="C13" s="250" t="s">
        <v>164</v>
      </c>
      <c r="D13" s="251" t="s">
        <v>156</v>
      </c>
      <c r="E13" s="252">
        <v>13.6144</v>
      </c>
      <c r="F13" s="252"/>
      <c r="G13" s="253">
        <f>E13*F13</f>
        <v>0</v>
      </c>
      <c r="H13" s="254">
        <v>0</v>
      </c>
      <c r="I13" s="255">
        <f>E13*H13</f>
        <v>0</v>
      </c>
      <c r="J13" s="254">
        <v>0</v>
      </c>
      <c r="K13" s="255">
        <f>E13*J13</f>
        <v>0</v>
      </c>
      <c r="AG13" s="220">
        <v>1</v>
      </c>
      <c r="AH13" s="220">
        <f>IF(AG13=1,G13,0)</f>
        <v>0</v>
      </c>
      <c r="AI13" s="220">
        <f>IF(AG13=2,G13,0)</f>
        <v>0</v>
      </c>
      <c r="AJ13" s="220">
        <f>IF(AG13=3,G13,0)</f>
        <v>0</v>
      </c>
      <c r="AK13" s="220">
        <f>IF(AG13=4,G13,0)</f>
        <v>0</v>
      </c>
      <c r="AL13" s="220">
        <f>IF(AG13=5,G13,0)</f>
        <v>0</v>
      </c>
      <c r="BH13" s="247">
        <v>1</v>
      </c>
      <c r="BI13" s="247">
        <v>1</v>
      </c>
    </row>
    <row r="14" spans="1:61" x14ac:dyDescent="0.2">
      <c r="A14" s="256"/>
      <c r="B14" s="257"/>
      <c r="C14" s="339" t="s">
        <v>165</v>
      </c>
      <c r="D14" s="340"/>
      <c r="E14" s="340"/>
      <c r="F14" s="340"/>
      <c r="G14" s="341"/>
      <c r="I14" s="258"/>
      <c r="K14" s="258"/>
    </row>
    <row r="15" spans="1:61" x14ac:dyDescent="0.2">
      <c r="A15" s="256"/>
      <c r="B15" s="257"/>
      <c r="C15" s="339" t="s">
        <v>166</v>
      </c>
      <c r="D15" s="340"/>
      <c r="E15" s="340"/>
      <c r="F15" s="340"/>
      <c r="G15" s="341"/>
      <c r="I15" s="258"/>
      <c r="K15" s="258"/>
    </row>
    <row r="16" spans="1:61" x14ac:dyDescent="0.2">
      <c r="A16" s="256"/>
      <c r="B16" s="260"/>
      <c r="C16" s="348" t="s">
        <v>383</v>
      </c>
      <c r="D16" s="349"/>
      <c r="E16" s="261">
        <v>16.1831</v>
      </c>
      <c r="F16" s="262"/>
      <c r="G16" s="263"/>
      <c r="H16" s="264"/>
      <c r="I16" s="258"/>
      <c r="J16" s="265"/>
      <c r="K16" s="258"/>
    </row>
    <row r="17" spans="1:61" x14ac:dyDescent="0.2">
      <c r="A17" s="256"/>
      <c r="B17" s="260"/>
      <c r="C17" s="348" t="s">
        <v>384</v>
      </c>
      <c r="D17" s="349"/>
      <c r="E17" s="261">
        <v>-2.5688</v>
      </c>
      <c r="F17" s="262"/>
      <c r="G17" s="263"/>
      <c r="H17" s="264"/>
      <c r="I17" s="258"/>
      <c r="J17" s="265"/>
      <c r="K17" s="258"/>
    </row>
    <row r="18" spans="1:61" x14ac:dyDescent="0.2">
      <c r="A18" s="248">
        <v>5</v>
      </c>
      <c r="B18" s="249" t="s">
        <v>169</v>
      </c>
      <c r="C18" s="250" t="s">
        <v>170</v>
      </c>
      <c r="D18" s="251" t="s">
        <v>156</v>
      </c>
      <c r="E18" s="252">
        <v>13.6144</v>
      </c>
      <c r="F18" s="252"/>
      <c r="G18" s="253">
        <f>E18*F18</f>
        <v>0</v>
      </c>
      <c r="H18" s="254">
        <v>0</v>
      </c>
      <c r="I18" s="255">
        <f>E18*H18</f>
        <v>0</v>
      </c>
      <c r="J18" s="254">
        <v>0</v>
      </c>
      <c r="K18" s="255">
        <f>E18*J18</f>
        <v>0</v>
      </c>
      <c r="AG18" s="220">
        <v>1</v>
      </c>
      <c r="AH18" s="220">
        <f>IF(AG18=1,G18,0)</f>
        <v>0</v>
      </c>
      <c r="AI18" s="220">
        <f>IF(AG18=2,G18,0)</f>
        <v>0</v>
      </c>
      <c r="AJ18" s="220">
        <f>IF(AG18=3,G18,0)</f>
        <v>0</v>
      </c>
      <c r="AK18" s="220">
        <f>IF(AG18=4,G18,0)</f>
        <v>0</v>
      </c>
      <c r="AL18" s="220">
        <f>IF(AG18=5,G18,0)</f>
        <v>0</v>
      </c>
      <c r="BH18" s="247">
        <v>1</v>
      </c>
      <c r="BI18" s="247">
        <v>1</v>
      </c>
    </row>
    <row r="19" spans="1:61" x14ac:dyDescent="0.2">
      <c r="A19" s="248">
        <v>6</v>
      </c>
      <c r="B19" s="249" t="s">
        <v>171</v>
      </c>
      <c r="C19" s="250" t="s">
        <v>172</v>
      </c>
      <c r="D19" s="251" t="s">
        <v>156</v>
      </c>
      <c r="E19" s="252">
        <v>2.5688</v>
      </c>
      <c r="F19" s="252"/>
      <c r="G19" s="253">
        <f>E19*F19</f>
        <v>0</v>
      </c>
      <c r="H19" s="254">
        <v>0</v>
      </c>
      <c r="I19" s="255">
        <f>E19*H19</f>
        <v>0</v>
      </c>
      <c r="J19" s="254">
        <v>0</v>
      </c>
      <c r="K19" s="255">
        <f>E19*J19</f>
        <v>0</v>
      </c>
      <c r="AG19" s="220">
        <v>1</v>
      </c>
      <c r="AH19" s="220">
        <f>IF(AG19=1,G19,0)</f>
        <v>0</v>
      </c>
      <c r="AI19" s="220">
        <f>IF(AG19=2,G19,0)</f>
        <v>0</v>
      </c>
      <c r="AJ19" s="220">
        <f>IF(AG19=3,G19,0)</f>
        <v>0</v>
      </c>
      <c r="AK19" s="220">
        <f>IF(AG19=4,G19,0)</f>
        <v>0</v>
      </c>
      <c r="AL19" s="220">
        <f>IF(AG19=5,G19,0)</f>
        <v>0</v>
      </c>
      <c r="BH19" s="247">
        <v>1</v>
      </c>
      <c r="BI19" s="247">
        <v>1</v>
      </c>
    </row>
    <row r="20" spans="1:61" x14ac:dyDescent="0.2">
      <c r="A20" s="256"/>
      <c r="B20" s="260"/>
      <c r="C20" s="348" t="s">
        <v>385</v>
      </c>
      <c r="D20" s="349"/>
      <c r="E20" s="261">
        <v>2.5688</v>
      </c>
      <c r="F20" s="262"/>
      <c r="G20" s="263"/>
      <c r="H20" s="264"/>
      <c r="I20" s="258"/>
      <c r="J20" s="265"/>
      <c r="K20" s="258"/>
    </row>
    <row r="21" spans="1:61" x14ac:dyDescent="0.2">
      <c r="A21" s="248">
        <v>7</v>
      </c>
      <c r="B21" s="249" t="s">
        <v>173</v>
      </c>
      <c r="C21" s="250" t="s">
        <v>174</v>
      </c>
      <c r="D21" s="251" t="s">
        <v>156</v>
      </c>
      <c r="E21" s="252">
        <v>2.5688</v>
      </c>
      <c r="F21" s="252"/>
      <c r="G21" s="253">
        <f>E21*F21</f>
        <v>0</v>
      </c>
      <c r="H21" s="254">
        <v>0</v>
      </c>
      <c r="I21" s="255">
        <f>E21*H21</f>
        <v>0</v>
      </c>
      <c r="J21" s="254">
        <v>0</v>
      </c>
      <c r="K21" s="255">
        <f>E21*J21</f>
        <v>0</v>
      </c>
      <c r="AG21" s="220">
        <v>1</v>
      </c>
      <c r="AH21" s="220">
        <f>IF(AG21=1,G21,0)</f>
        <v>0</v>
      </c>
      <c r="AI21" s="220">
        <f>IF(AG21=2,G21,0)</f>
        <v>0</v>
      </c>
      <c r="AJ21" s="220">
        <f>IF(AG21=3,G21,0)</f>
        <v>0</v>
      </c>
      <c r="AK21" s="220">
        <f>IF(AG21=4,G21,0)</f>
        <v>0</v>
      </c>
      <c r="AL21" s="220">
        <f>IF(AG21=5,G21,0)</f>
        <v>0</v>
      </c>
      <c r="BH21" s="247">
        <v>1</v>
      </c>
      <c r="BI21" s="247">
        <v>1</v>
      </c>
    </row>
    <row r="22" spans="1:61" x14ac:dyDescent="0.2">
      <c r="A22" s="248">
        <v>8</v>
      </c>
      <c r="B22" s="249" t="s">
        <v>175</v>
      </c>
      <c r="C22" s="250" t="s">
        <v>176</v>
      </c>
      <c r="D22" s="251" t="s">
        <v>177</v>
      </c>
      <c r="E22" s="252">
        <v>33.441000000000003</v>
      </c>
      <c r="F22" s="252"/>
      <c r="G22" s="253">
        <f>E22*F22</f>
        <v>0</v>
      </c>
      <c r="H22" s="254">
        <v>6.9999999999999999E-4</v>
      </c>
      <c r="I22" s="255">
        <f>E22*H22</f>
        <v>2.3408700000000001E-2</v>
      </c>
      <c r="J22" s="254">
        <v>0</v>
      </c>
      <c r="K22" s="255">
        <f>E22*J22</f>
        <v>0</v>
      </c>
      <c r="AG22" s="220">
        <v>1</v>
      </c>
      <c r="AH22" s="220">
        <f>IF(AG22=1,G22,0)</f>
        <v>0</v>
      </c>
      <c r="AI22" s="220">
        <f>IF(AG22=2,G22,0)</f>
        <v>0</v>
      </c>
      <c r="AJ22" s="220">
        <f>IF(AG22=3,G22,0)</f>
        <v>0</v>
      </c>
      <c r="AK22" s="220">
        <f>IF(AG22=4,G22,0)</f>
        <v>0</v>
      </c>
      <c r="AL22" s="220">
        <f>IF(AG22=5,G22,0)</f>
        <v>0</v>
      </c>
      <c r="BH22" s="247">
        <v>1</v>
      </c>
      <c r="BI22" s="247">
        <v>1</v>
      </c>
    </row>
    <row r="23" spans="1:61" x14ac:dyDescent="0.2">
      <c r="A23" s="256"/>
      <c r="B23" s="260"/>
      <c r="C23" s="348" t="s">
        <v>386</v>
      </c>
      <c r="D23" s="349"/>
      <c r="E23" s="261">
        <v>33.441000000000003</v>
      </c>
      <c r="F23" s="262"/>
      <c r="G23" s="263"/>
      <c r="H23" s="264"/>
      <c r="I23" s="258"/>
      <c r="J23" s="265"/>
      <c r="K23" s="258"/>
    </row>
    <row r="24" spans="1:61" x14ac:dyDescent="0.2">
      <c r="A24" s="248">
        <v>9</v>
      </c>
      <c r="B24" s="249" t="s">
        <v>178</v>
      </c>
      <c r="C24" s="250" t="s">
        <v>179</v>
      </c>
      <c r="D24" s="251" t="s">
        <v>177</v>
      </c>
      <c r="E24" s="252">
        <v>33.441000000000003</v>
      </c>
      <c r="F24" s="252"/>
      <c r="G24" s="253">
        <f>E24*F24</f>
        <v>0</v>
      </c>
      <c r="H24" s="254">
        <v>0</v>
      </c>
      <c r="I24" s="255">
        <f>E24*H24</f>
        <v>0</v>
      </c>
      <c r="J24" s="254">
        <v>0</v>
      </c>
      <c r="K24" s="255">
        <f>E24*J24</f>
        <v>0</v>
      </c>
      <c r="AG24" s="220">
        <v>1</v>
      </c>
      <c r="AH24" s="220">
        <f>IF(AG24=1,G24,0)</f>
        <v>0</v>
      </c>
      <c r="AI24" s="220">
        <f>IF(AG24=2,G24,0)</f>
        <v>0</v>
      </c>
      <c r="AJ24" s="220">
        <f>IF(AG24=3,G24,0)</f>
        <v>0</v>
      </c>
      <c r="AK24" s="220">
        <f>IF(AG24=4,G24,0)</f>
        <v>0</v>
      </c>
      <c r="AL24" s="220">
        <f>IF(AG24=5,G24,0)</f>
        <v>0</v>
      </c>
      <c r="BH24" s="247">
        <v>1</v>
      </c>
      <c r="BI24" s="247">
        <v>1</v>
      </c>
    </row>
    <row r="25" spans="1:61" x14ac:dyDescent="0.2">
      <c r="A25" s="248">
        <v>10</v>
      </c>
      <c r="B25" s="249" t="s">
        <v>180</v>
      </c>
      <c r="C25" s="250" t="s">
        <v>181</v>
      </c>
      <c r="D25" s="251" t="s">
        <v>156</v>
      </c>
      <c r="E25" s="252">
        <v>35.090000000000003</v>
      </c>
      <c r="F25" s="252"/>
      <c r="G25" s="253">
        <f>E25*F25</f>
        <v>0</v>
      </c>
      <c r="H25" s="254">
        <v>0</v>
      </c>
      <c r="I25" s="255">
        <f>E25*H25</f>
        <v>0</v>
      </c>
      <c r="J25" s="254">
        <v>0</v>
      </c>
      <c r="K25" s="255">
        <f>E25*J25</f>
        <v>0</v>
      </c>
      <c r="AG25" s="220">
        <v>1</v>
      </c>
      <c r="AH25" s="220">
        <f>IF(AG25=1,G25,0)</f>
        <v>0</v>
      </c>
      <c r="AI25" s="220">
        <f>IF(AG25=2,G25,0)</f>
        <v>0</v>
      </c>
      <c r="AJ25" s="220">
        <f>IF(AG25=3,G25,0)</f>
        <v>0</v>
      </c>
      <c r="AK25" s="220">
        <f>IF(AG25=4,G25,0)</f>
        <v>0</v>
      </c>
      <c r="AL25" s="220">
        <f>IF(AG25=5,G25,0)</f>
        <v>0</v>
      </c>
      <c r="BH25" s="247">
        <v>1</v>
      </c>
      <c r="BI25" s="247">
        <v>1</v>
      </c>
    </row>
    <row r="26" spans="1:61" x14ac:dyDescent="0.2">
      <c r="A26" s="256"/>
      <c r="B26" s="260"/>
      <c r="C26" s="348" t="s">
        <v>488</v>
      </c>
      <c r="D26" s="349"/>
      <c r="E26" s="261">
        <v>35.090000000000003</v>
      </c>
      <c r="F26" s="262"/>
      <c r="G26" s="263"/>
      <c r="H26" s="264"/>
      <c r="I26" s="258"/>
      <c r="J26" s="265"/>
      <c r="K26" s="258"/>
    </row>
    <row r="27" spans="1:61" ht="22.5" x14ac:dyDescent="0.2">
      <c r="A27" s="248">
        <v>11</v>
      </c>
      <c r="B27" s="249" t="s">
        <v>182</v>
      </c>
      <c r="C27" s="250" t="s">
        <v>511</v>
      </c>
      <c r="D27" s="251" t="s">
        <v>156</v>
      </c>
      <c r="E27" s="252">
        <v>35.090000000000003</v>
      </c>
      <c r="F27" s="252"/>
      <c r="G27" s="253">
        <f>E27*F27</f>
        <v>0</v>
      </c>
      <c r="H27" s="254">
        <v>0</v>
      </c>
      <c r="I27" s="255">
        <f>E27*H27</f>
        <v>0</v>
      </c>
      <c r="J27" s="254">
        <v>0</v>
      </c>
      <c r="K27" s="255">
        <f>E27*J27</f>
        <v>0</v>
      </c>
      <c r="AG27" s="220">
        <v>1</v>
      </c>
      <c r="AH27" s="220">
        <f>IF(AG27=1,G27,0)</f>
        <v>0</v>
      </c>
      <c r="AI27" s="220">
        <f>IF(AG27=2,G27,0)</f>
        <v>0</v>
      </c>
      <c r="AJ27" s="220">
        <f>IF(AG27=3,G27,0)</f>
        <v>0</v>
      </c>
      <c r="AK27" s="220">
        <f>IF(AG27=4,G27,0)</f>
        <v>0</v>
      </c>
      <c r="AL27" s="220">
        <f>IF(AG27=5,G27,0)</f>
        <v>0</v>
      </c>
      <c r="BH27" s="247">
        <v>1</v>
      </c>
      <c r="BI27" s="247">
        <v>1</v>
      </c>
    </row>
    <row r="28" spans="1:61" x14ac:dyDescent="0.2">
      <c r="A28" s="256"/>
      <c r="B28" s="260"/>
      <c r="C28" s="348" t="s">
        <v>487</v>
      </c>
      <c r="D28" s="349"/>
      <c r="E28" s="261">
        <v>5.3</v>
      </c>
      <c r="F28" s="262"/>
      <c r="G28" s="263"/>
      <c r="H28" s="264"/>
      <c r="I28" s="258"/>
      <c r="J28" s="265"/>
      <c r="K28" s="258"/>
    </row>
    <row r="29" spans="1:61" x14ac:dyDescent="0.2">
      <c r="A29" s="256"/>
      <c r="B29" s="260"/>
      <c r="C29" s="348" t="s">
        <v>490</v>
      </c>
      <c r="D29" s="349"/>
      <c r="E29" s="261">
        <v>29.79</v>
      </c>
      <c r="F29" s="262"/>
      <c r="G29" s="263"/>
      <c r="H29" s="264"/>
      <c r="I29" s="258"/>
      <c r="J29" s="265"/>
      <c r="K29" s="258"/>
    </row>
    <row r="30" spans="1:61" s="301" customFormat="1" x14ac:dyDescent="0.2">
      <c r="A30" s="293">
        <v>12</v>
      </c>
      <c r="B30" s="294" t="s">
        <v>183</v>
      </c>
      <c r="C30" s="295" t="s">
        <v>184</v>
      </c>
      <c r="D30" s="296" t="s">
        <v>156</v>
      </c>
      <c r="E30" s="297">
        <v>35.090000000000003</v>
      </c>
      <c r="F30" s="297"/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AG30" s="301">
        <v>1</v>
      </c>
      <c r="AH30" s="301">
        <f>IF(AG30=1,G30,0)</f>
        <v>0</v>
      </c>
      <c r="AI30" s="301">
        <f>IF(AG30=2,G30,0)</f>
        <v>0</v>
      </c>
      <c r="AJ30" s="301">
        <f>IF(AG30=3,G30,0)</f>
        <v>0</v>
      </c>
      <c r="AK30" s="301">
        <f>IF(AG30=4,G30,0)</f>
        <v>0</v>
      </c>
      <c r="AL30" s="301">
        <f>IF(AG30=5,G30,0)</f>
        <v>0</v>
      </c>
      <c r="BH30" s="302">
        <v>1</v>
      </c>
      <c r="BI30" s="302">
        <v>1</v>
      </c>
    </row>
    <row r="31" spans="1:61" x14ac:dyDescent="0.2">
      <c r="A31" s="248">
        <v>13</v>
      </c>
      <c r="B31" s="249" t="s">
        <v>185</v>
      </c>
      <c r="C31" s="250" t="s">
        <v>186</v>
      </c>
      <c r="D31" s="251" t="s">
        <v>156</v>
      </c>
      <c r="E31" s="252">
        <v>35.090000000000003</v>
      </c>
      <c r="F31" s="252"/>
      <c r="G31" s="253">
        <f>E31*F31</f>
        <v>0</v>
      </c>
      <c r="H31" s="254">
        <v>0</v>
      </c>
      <c r="I31" s="255">
        <f>E31*H31</f>
        <v>0</v>
      </c>
      <c r="J31" s="254">
        <v>0</v>
      </c>
      <c r="K31" s="255">
        <f>E31*J31</f>
        <v>0</v>
      </c>
      <c r="AG31" s="220">
        <v>1</v>
      </c>
      <c r="AH31" s="220">
        <f>IF(AG31=1,G31,0)</f>
        <v>0</v>
      </c>
      <c r="AI31" s="220">
        <f>IF(AG31=2,G31,0)</f>
        <v>0</v>
      </c>
      <c r="AJ31" s="220">
        <f>IF(AG31=3,G31,0)</f>
        <v>0</v>
      </c>
      <c r="AK31" s="220">
        <f>IF(AG31=4,G31,0)</f>
        <v>0</v>
      </c>
      <c r="AL31" s="220">
        <f>IF(AG31=5,G31,0)</f>
        <v>0</v>
      </c>
      <c r="BH31" s="247">
        <v>1</v>
      </c>
      <c r="BI31" s="247">
        <v>1</v>
      </c>
    </row>
    <row r="32" spans="1:61" ht="33.75" x14ac:dyDescent="0.2">
      <c r="A32" s="248">
        <v>14</v>
      </c>
      <c r="B32" s="249" t="s">
        <v>187</v>
      </c>
      <c r="C32" s="295" t="s">
        <v>478</v>
      </c>
      <c r="D32" s="251" t="s">
        <v>156</v>
      </c>
      <c r="E32" s="252">
        <v>18.0609</v>
      </c>
      <c r="F32" s="252"/>
      <c r="G32" s="253">
        <f>E32*F32</f>
        <v>0</v>
      </c>
      <c r="H32" s="254">
        <v>1.837</v>
      </c>
      <c r="I32" s="255">
        <f>E32*H32</f>
        <v>33.177873300000002</v>
      </c>
      <c r="J32" s="254">
        <v>0</v>
      </c>
      <c r="K32" s="255">
        <f>E32*J32</f>
        <v>0</v>
      </c>
      <c r="AG32" s="220">
        <v>1</v>
      </c>
      <c r="AH32" s="220">
        <f>IF(AG32=1,G32,0)</f>
        <v>0</v>
      </c>
      <c r="AI32" s="220">
        <f>IF(AG32=2,G32,0)</f>
        <v>0</v>
      </c>
      <c r="AJ32" s="220">
        <f>IF(AG32=3,G32,0)</f>
        <v>0</v>
      </c>
      <c r="AK32" s="220">
        <f>IF(AG32=4,G32,0)</f>
        <v>0</v>
      </c>
      <c r="AL32" s="220">
        <f>IF(AG32=5,G32,0)</f>
        <v>0</v>
      </c>
      <c r="BH32" s="247">
        <v>1</v>
      </c>
      <c r="BI32" s="247">
        <v>1</v>
      </c>
    </row>
    <row r="33" spans="1:61" x14ac:dyDescent="0.2">
      <c r="A33" s="256"/>
      <c r="B33" s="260"/>
      <c r="C33" s="348" t="s">
        <v>387</v>
      </c>
      <c r="D33" s="349"/>
      <c r="E33" s="261">
        <v>32.366300000000003</v>
      </c>
      <c r="F33" s="262"/>
      <c r="G33" s="263"/>
      <c r="H33" s="264"/>
      <c r="I33" s="258"/>
      <c r="J33" s="265"/>
      <c r="K33" s="258"/>
    </row>
    <row r="34" spans="1:61" x14ac:dyDescent="0.2">
      <c r="A34" s="256"/>
      <c r="B34" s="260"/>
      <c r="C34" s="348" t="s">
        <v>325</v>
      </c>
      <c r="D34" s="349"/>
      <c r="E34" s="261">
        <v>-6.0644</v>
      </c>
      <c r="F34" s="262"/>
      <c r="G34" s="263"/>
      <c r="H34" s="264"/>
      <c r="I34" s="258"/>
      <c r="J34" s="265"/>
      <c r="K34" s="258"/>
    </row>
    <row r="35" spans="1:61" x14ac:dyDescent="0.2">
      <c r="A35" s="256"/>
      <c r="B35" s="260"/>
      <c r="C35" s="348" t="s">
        <v>326</v>
      </c>
      <c r="D35" s="349"/>
      <c r="E35" s="261">
        <v>-1.8898999999999999</v>
      </c>
      <c r="F35" s="262"/>
      <c r="G35" s="263"/>
      <c r="H35" s="264"/>
      <c r="I35" s="258"/>
      <c r="J35" s="265"/>
      <c r="K35" s="258"/>
    </row>
    <row r="36" spans="1:61" x14ac:dyDescent="0.2">
      <c r="A36" s="256"/>
      <c r="B36" s="260"/>
      <c r="C36" s="348" t="s">
        <v>388</v>
      </c>
      <c r="D36" s="349"/>
      <c r="E36" s="261">
        <v>-2.117</v>
      </c>
      <c r="F36" s="262"/>
      <c r="G36" s="263"/>
      <c r="H36" s="264"/>
      <c r="I36" s="258"/>
      <c r="J36" s="265"/>
      <c r="K36" s="258"/>
    </row>
    <row r="37" spans="1:61" x14ac:dyDescent="0.2">
      <c r="A37" s="256"/>
      <c r="B37" s="260"/>
      <c r="C37" s="348" t="s">
        <v>286</v>
      </c>
      <c r="D37" s="349"/>
      <c r="E37" s="261">
        <v>-2.117</v>
      </c>
      <c r="F37" s="262"/>
      <c r="G37" s="263"/>
      <c r="H37" s="264"/>
      <c r="I37" s="258"/>
      <c r="J37" s="265"/>
      <c r="K37" s="258"/>
    </row>
    <row r="38" spans="1:61" x14ac:dyDescent="0.2">
      <c r="A38" s="256"/>
      <c r="B38" s="260"/>
      <c r="C38" s="348" t="s">
        <v>287</v>
      </c>
      <c r="D38" s="349"/>
      <c r="E38" s="261">
        <v>-2.117</v>
      </c>
      <c r="F38" s="262"/>
      <c r="G38" s="263"/>
      <c r="H38" s="264"/>
      <c r="I38" s="258"/>
      <c r="J38" s="265"/>
      <c r="K38" s="258"/>
    </row>
    <row r="39" spans="1:61" x14ac:dyDescent="0.2">
      <c r="A39" s="266"/>
      <c r="B39" s="267" t="s">
        <v>100</v>
      </c>
      <c r="C39" s="268" t="s">
        <v>157</v>
      </c>
      <c r="D39" s="269"/>
      <c r="E39" s="270"/>
      <c r="F39" s="271"/>
      <c r="G39" s="272">
        <f>SUM(G7:G38)</f>
        <v>0</v>
      </c>
      <c r="H39" s="273"/>
      <c r="I39" s="274">
        <f>SUM(I7:I38)</f>
        <v>33.201281999999999</v>
      </c>
      <c r="J39" s="273"/>
      <c r="K39" s="274">
        <f>SUM(K7:K38)</f>
        <v>0</v>
      </c>
      <c r="AH39" s="275">
        <f>SUM(AH7:AH38)</f>
        <v>0</v>
      </c>
      <c r="AI39" s="275">
        <f>SUM(AI7:AI38)</f>
        <v>0</v>
      </c>
      <c r="AJ39" s="275">
        <f>SUM(AJ7:AJ38)</f>
        <v>0</v>
      </c>
      <c r="AK39" s="275">
        <f>SUM(AK7:AK38)</f>
        <v>0</v>
      </c>
      <c r="AL39" s="275">
        <f>SUM(AL7:AL38)</f>
        <v>0</v>
      </c>
    </row>
    <row r="40" spans="1:61" x14ac:dyDescent="0.2">
      <c r="A40" s="237" t="s">
        <v>96</v>
      </c>
      <c r="B40" s="238" t="s">
        <v>188</v>
      </c>
      <c r="C40" s="239" t="s">
        <v>189</v>
      </c>
      <c r="D40" s="240"/>
      <c r="E40" s="241"/>
      <c r="F40" s="241"/>
      <c r="G40" s="242"/>
      <c r="H40" s="243"/>
      <c r="I40" s="244"/>
      <c r="J40" s="245"/>
      <c r="K40" s="246"/>
    </row>
    <row r="41" spans="1:61" x14ac:dyDescent="0.2">
      <c r="A41" s="248">
        <v>15</v>
      </c>
      <c r="B41" s="249" t="s">
        <v>344</v>
      </c>
      <c r="C41" s="250" t="s">
        <v>345</v>
      </c>
      <c r="D41" s="251" t="s">
        <v>177</v>
      </c>
      <c r="E41" s="252">
        <v>5</v>
      </c>
      <c r="F41" s="252"/>
      <c r="G41" s="253">
        <f>E41*F41</f>
        <v>0</v>
      </c>
      <c r="H41" s="254">
        <v>0</v>
      </c>
      <c r="I41" s="255">
        <f>E41*H41</f>
        <v>0</v>
      </c>
      <c r="J41" s="254">
        <v>-0.22500000000000001</v>
      </c>
      <c r="K41" s="255">
        <f>E41*J41</f>
        <v>-1.125</v>
      </c>
      <c r="AG41" s="220">
        <v>1</v>
      </c>
      <c r="AH41" s="220">
        <f>IF(AG41=1,G41,0)</f>
        <v>0</v>
      </c>
      <c r="AI41" s="220">
        <f>IF(AG41=2,G41,0)</f>
        <v>0</v>
      </c>
      <c r="AJ41" s="220">
        <f>IF(AG41=3,G41,0)</f>
        <v>0</v>
      </c>
      <c r="AK41" s="220">
        <f>IF(AG41=4,G41,0)</f>
        <v>0</v>
      </c>
      <c r="AL41" s="220">
        <f>IF(AG41=5,G41,0)</f>
        <v>0</v>
      </c>
      <c r="BH41" s="247">
        <v>1</v>
      </c>
      <c r="BI41" s="247">
        <v>1</v>
      </c>
    </row>
    <row r="42" spans="1:61" x14ac:dyDescent="0.2">
      <c r="A42" s="248">
        <v>16</v>
      </c>
      <c r="B42" s="249" t="s">
        <v>338</v>
      </c>
      <c r="C42" s="250" t="s">
        <v>339</v>
      </c>
      <c r="D42" s="251" t="s">
        <v>177</v>
      </c>
      <c r="E42" s="252">
        <v>25</v>
      </c>
      <c r="F42" s="252"/>
      <c r="G42" s="253">
        <f>E42*F42</f>
        <v>0</v>
      </c>
      <c r="H42" s="254">
        <v>0</v>
      </c>
      <c r="I42" s="255">
        <f>E42*H42</f>
        <v>0</v>
      </c>
      <c r="J42" s="254">
        <v>-0.22</v>
      </c>
      <c r="K42" s="255">
        <f>E42*J42</f>
        <v>-5.5</v>
      </c>
      <c r="AG42" s="220">
        <v>1</v>
      </c>
      <c r="AH42" s="220">
        <f>IF(AG42=1,G42,0)</f>
        <v>0</v>
      </c>
      <c r="AI42" s="220">
        <f>IF(AG42=2,G42,0)</f>
        <v>0</v>
      </c>
      <c r="AJ42" s="220">
        <f>IF(AG42=3,G42,0)</f>
        <v>0</v>
      </c>
      <c r="AK42" s="220">
        <f>IF(AG42=4,G42,0)</f>
        <v>0</v>
      </c>
      <c r="AL42" s="220">
        <f>IF(AG42=5,G42,0)</f>
        <v>0</v>
      </c>
      <c r="BH42" s="247">
        <v>1</v>
      </c>
      <c r="BI42" s="247">
        <v>1</v>
      </c>
    </row>
    <row r="43" spans="1:61" x14ac:dyDescent="0.2">
      <c r="A43" s="248">
        <v>17</v>
      </c>
      <c r="B43" s="249" t="s">
        <v>342</v>
      </c>
      <c r="C43" s="250" t="s">
        <v>343</v>
      </c>
      <c r="D43" s="251" t="s">
        <v>177</v>
      </c>
      <c r="E43" s="252">
        <v>14</v>
      </c>
      <c r="F43" s="252"/>
      <c r="G43" s="253">
        <f>E43*F43</f>
        <v>0</v>
      </c>
      <c r="H43" s="254">
        <v>0</v>
      </c>
      <c r="I43" s="255">
        <f>E43*H43</f>
        <v>0</v>
      </c>
      <c r="J43" s="254">
        <v>-0.33</v>
      </c>
      <c r="K43" s="255">
        <f>E43*J43</f>
        <v>-4.62</v>
      </c>
      <c r="AG43" s="220">
        <v>1</v>
      </c>
      <c r="AH43" s="220">
        <f>IF(AG43=1,G43,0)</f>
        <v>0</v>
      </c>
      <c r="AI43" s="220">
        <f>IF(AG43=2,G43,0)</f>
        <v>0</v>
      </c>
      <c r="AJ43" s="220">
        <f>IF(AG43=3,G43,0)</f>
        <v>0</v>
      </c>
      <c r="AK43" s="220">
        <f>IF(AG43=4,G43,0)</f>
        <v>0</v>
      </c>
      <c r="AL43" s="220">
        <f>IF(AG43=5,G43,0)</f>
        <v>0</v>
      </c>
      <c r="BH43" s="247">
        <v>1</v>
      </c>
      <c r="BI43" s="247">
        <v>1</v>
      </c>
    </row>
    <row r="44" spans="1:61" x14ac:dyDescent="0.2">
      <c r="A44" s="248">
        <v>18</v>
      </c>
      <c r="B44" s="249" t="s">
        <v>389</v>
      </c>
      <c r="C44" s="250" t="s">
        <v>390</v>
      </c>
      <c r="D44" s="251" t="s">
        <v>177</v>
      </c>
      <c r="E44" s="252">
        <v>25</v>
      </c>
      <c r="F44" s="252"/>
      <c r="G44" s="253">
        <f>E44*F44</f>
        <v>0</v>
      </c>
      <c r="H44" s="254">
        <v>0</v>
      </c>
      <c r="I44" s="255">
        <f>E44*H44</f>
        <v>0</v>
      </c>
      <c r="J44" s="254">
        <v>-0.36</v>
      </c>
      <c r="K44" s="255">
        <f>E44*J44</f>
        <v>-9</v>
      </c>
      <c r="AG44" s="220">
        <v>1</v>
      </c>
      <c r="AH44" s="220">
        <f>IF(AG44=1,G44,0)</f>
        <v>0</v>
      </c>
      <c r="AI44" s="220">
        <f>IF(AG44=2,G44,0)</f>
        <v>0</v>
      </c>
      <c r="AJ44" s="220">
        <f>IF(AG44=3,G44,0)</f>
        <v>0</v>
      </c>
      <c r="AK44" s="220">
        <f>IF(AG44=4,G44,0)</f>
        <v>0</v>
      </c>
      <c r="AL44" s="220">
        <f>IF(AG44=5,G44,0)</f>
        <v>0</v>
      </c>
      <c r="BH44" s="247">
        <v>1</v>
      </c>
      <c r="BI44" s="247">
        <v>1</v>
      </c>
    </row>
    <row r="45" spans="1:61" x14ac:dyDescent="0.2">
      <c r="A45" s="256"/>
      <c r="B45" s="260"/>
      <c r="C45" s="348" t="s">
        <v>491</v>
      </c>
      <c r="D45" s="349"/>
      <c r="E45" s="261">
        <v>25</v>
      </c>
      <c r="F45" s="262"/>
      <c r="G45" s="263"/>
      <c r="H45" s="264"/>
      <c r="I45" s="258"/>
      <c r="J45" s="265"/>
      <c r="K45" s="258"/>
    </row>
    <row r="46" spans="1:61" x14ac:dyDescent="0.2">
      <c r="A46" s="248">
        <v>19</v>
      </c>
      <c r="B46" s="249" t="s">
        <v>288</v>
      </c>
      <c r="C46" s="250" t="s">
        <v>486</v>
      </c>
      <c r="D46" s="251" t="s">
        <v>191</v>
      </c>
      <c r="E46" s="252">
        <v>35</v>
      </c>
      <c r="F46" s="252"/>
      <c r="G46" s="253">
        <f>E46*F46</f>
        <v>0</v>
      </c>
      <c r="H46" s="254">
        <v>0</v>
      </c>
      <c r="I46" s="255">
        <f>E46*H46</f>
        <v>0</v>
      </c>
      <c r="J46" s="254">
        <v>-0.22</v>
      </c>
      <c r="K46" s="255">
        <f>E46*J46</f>
        <v>-7.7</v>
      </c>
      <c r="AG46" s="220">
        <v>1</v>
      </c>
      <c r="AH46" s="220">
        <f>IF(AG46=1,G46,0)</f>
        <v>0</v>
      </c>
      <c r="AI46" s="220">
        <f>IF(AG46=2,G46,0)</f>
        <v>0</v>
      </c>
      <c r="AJ46" s="220">
        <f>IF(AG46=3,G46,0)</f>
        <v>0</v>
      </c>
      <c r="AK46" s="220">
        <f>IF(AG46=4,G46,0)</f>
        <v>0</v>
      </c>
      <c r="AL46" s="220">
        <f>IF(AG46=5,G46,0)</f>
        <v>0</v>
      </c>
      <c r="BH46" s="247">
        <v>1</v>
      </c>
      <c r="BI46" s="247">
        <v>1</v>
      </c>
    </row>
    <row r="47" spans="1:61" x14ac:dyDescent="0.2">
      <c r="A47" s="256"/>
      <c r="B47" s="257"/>
      <c r="C47" s="339"/>
      <c r="D47" s="340"/>
      <c r="E47" s="340"/>
      <c r="F47" s="340"/>
      <c r="G47" s="341"/>
      <c r="I47" s="258"/>
      <c r="K47" s="258"/>
    </row>
    <row r="48" spans="1:61" x14ac:dyDescent="0.2">
      <c r="A48" s="248">
        <v>20</v>
      </c>
      <c r="B48" s="249" t="s">
        <v>192</v>
      </c>
      <c r="C48" s="250" t="s">
        <v>193</v>
      </c>
      <c r="D48" s="251" t="s">
        <v>481</v>
      </c>
      <c r="E48" s="252">
        <v>1</v>
      </c>
      <c r="F48" s="252"/>
      <c r="G48" s="253">
        <f>E48*F48</f>
        <v>0</v>
      </c>
      <c r="H48" s="254">
        <v>0</v>
      </c>
      <c r="I48" s="255">
        <f>E48*H48</f>
        <v>0</v>
      </c>
      <c r="J48" s="254">
        <v>0</v>
      </c>
      <c r="K48" s="255">
        <f>E48*J48</f>
        <v>0</v>
      </c>
      <c r="AG48" s="220">
        <v>1</v>
      </c>
      <c r="AH48" s="220">
        <f>IF(AG48=1,G48,0)</f>
        <v>0</v>
      </c>
      <c r="AI48" s="220">
        <f>IF(AG48=2,G48,0)</f>
        <v>0</v>
      </c>
      <c r="AJ48" s="220">
        <f>IF(AG48=3,G48,0)</f>
        <v>0</v>
      </c>
      <c r="AK48" s="220">
        <f>IF(AG48=4,G48,0)</f>
        <v>0</v>
      </c>
      <c r="AL48" s="220">
        <f>IF(AG48=5,G48,0)</f>
        <v>0</v>
      </c>
      <c r="BH48" s="247">
        <v>1</v>
      </c>
      <c r="BI48" s="247">
        <v>1</v>
      </c>
    </row>
    <row r="49" spans="1:61" x14ac:dyDescent="0.2">
      <c r="A49" s="248">
        <v>21</v>
      </c>
      <c r="B49" s="249" t="s">
        <v>194</v>
      </c>
      <c r="C49" s="250" t="s">
        <v>195</v>
      </c>
      <c r="D49" s="251" t="s">
        <v>481</v>
      </c>
      <c r="E49" s="252">
        <v>1</v>
      </c>
      <c r="F49" s="252"/>
      <c r="G49" s="253">
        <f>E49*F49</f>
        <v>0</v>
      </c>
      <c r="H49" s="254">
        <v>0</v>
      </c>
      <c r="I49" s="255">
        <f>E49*H49</f>
        <v>0</v>
      </c>
      <c r="J49" s="254">
        <v>0</v>
      </c>
      <c r="K49" s="255">
        <f>E49*J49</f>
        <v>0</v>
      </c>
      <c r="AG49" s="220">
        <v>1</v>
      </c>
      <c r="AH49" s="220">
        <f>IF(AG49=1,G49,0)</f>
        <v>0</v>
      </c>
      <c r="AI49" s="220">
        <f>IF(AG49=2,G49,0)</f>
        <v>0</v>
      </c>
      <c r="AJ49" s="220">
        <f>IF(AG49=3,G49,0)</f>
        <v>0</v>
      </c>
      <c r="AK49" s="220">
        <f>IF(AG49=4,G49,0)</f>
        <v>0</v>
      </c>
      <c r="AL49" s="220">
        <f>IF(AG49=5,G49,0)</f>
        <v>0</v>
      </c>
      <c r="BH49" s="247">
        <v>1</v>
      </c>
      <c r="BI49" s="247">
        <v>1</v>
      </c>
    </row>
    <row r="50" spans="1:61" x14ac:dyDescent="0.2">
      <c r="A50" s="248">
        <v>22</v>
      </c>
      <c r="B50" s="249" t="s">
        <v>196</v>
      </c>
      <c r="C50" s="250" t="s">
        <v>479</v>
      </c>
      <c r="D50" s="251" t="s">
        <v>191</v>
      </c>
      <c r="E50" s="252">
        <v>10</v>
      </c>
      <c r="F50" s="252"/>
      <c r="G50" s="253">
        <f>E50*F50</f>
        <v>0</v>
      </c>
      <c r="H50" s="254">
        <v>3.9739999999999998E-2</v>
      </c>
      <c r="I50" s="255">
        <f>E50*H50</f>
        <v>0.39739999999999998</v>
      </c>
      <c r="J50" s="254">
        <v>0</v>
      </c>
      <c r="K50" s="255">
        <f>E50*J50</f>
        <v>0</v>
      </c>
      <c r="AG50" s="220">
        <v>1</v>
      </c>
      <c r="AH50" s="220">
        <f>IF(AG50=1,G50,0)</f>
        <v>0</v>
      </c>
      <c r="AI50" s="220">
        <f>IF(AG50=2,G50,0)</f>
        <v>0</v>
      </c>
      <c r="AJ50" s="220">
        <f>IF(AG50=3,G50,0)</f>
        <v>0</v>
      </c>
      <c r="AK50" s="220">
        <f>IF(AG50=4,G50,0)</f>
        <v>0</v>
      </c>
      <c r="AL50" s="220">
        <f>IF(AG50=5,G50,0)</f>
        <v>0</v>
      </c>
      <c r="BH50" s="247">
        <v>1</v>
      </c>
      <c r="BI50" s="247">
        <v>1</v>
      </c>
    </row>
    <row r="51" spans="1:61" x14ac:dyDescent="0.2">
      <c r="A51" s="256"/>
      <c r="B51" s="257"/>
      <c r="C51" s="339" t="s">
        <v>480</v>
      </c>
      <c r="D51" s="340"/>
      <c r="E51" s="340"/>
      <c r="F51" s="340"/>
      <c r="G51" s="341"/>
      <c r="I51" s="258"/>
      <c r="K51" s="258"/>
    </row>
    <row r="52" spans="1:61" x14ac:dyDescent="0.2">
      <c r="A52" s="266"/>
      <c r="B52" s="267" t="s">
        <v>100</v>
      </c>
      <c r="C52" s="268" t="s">
        <v>190</v>
      </c>
      <c r="D52" s="269"/>
      <c r="E52" s="270"/>
      <c r="F52" s="271"/>
      <c r="G52" s="272">
        <f>SUM(G40:G51)</f>
        <v>0</v>
      </c>
      <c r="H52" s="273"/>
      <c r="I52" s="274">
        <f>SUM(I40:I51)</f>
        <v>0.39739999999999998</v>
      </c>
      <c r="J52" s="273"/>
      <c r="K52" s="274">
        <f>SUM(K40:K51)</f>
        <v>-27.945</v>
      </c>
      <c r="AH52" s="275">
        <f>SUM(AH40:AH51)</f>
        <v>0</v>
      </c>
      <c r="AI52" s="275">
        <f>SUM(AI40:AI51)</f>
        <v>0</v>
      </c>
      <c r="AJ52" s="275">
        <f>SUM(AJ40:AJ51)</f>
        <v>0</v>
      </c>
      <c r="AK52" s="275">
        <f>SUM(AK40:AK51)</f>
        <v>0</v>
      </c>
      <c r="AL52" s="275">
        <f>SUM(AL40:AL51)</f>
        <v>0</v>
      </c>
    </row>
    <row r="53" spans="1:61" x14ac:dyDescent="0.2">
      <c r="A53" s="237" t="s">
        <v>96</v>
      </c>
      <c r="B53" s="238" t="s">
        <v>198</v>
      </c>
      <c r="C53" s="239" t="s">
        <v>199</v>
      </c>
      <c r="D53" s="240"/>
      <c r="E53" s="241"/>
      <c r="F53" s="241"/>
      <c r="G53" s="242"/>
      <c r="H53" s="243"/>
      <c r="I53" s="244"/>
      <c r="J53" s="245"/>
      <c r="K53" s="246"/>
    </row>
    <row r="54" spans="1:61" x14ac:dyDescent="0.2">
      <c r="A54" s="248">
        <v>23</v>
      </c>
      <c r="B54" s="249" t="s">
        <v>201</v>
      </c>
      <c r="C54" s="250" t="s">
        <v>202</v>
      </c>
      <c r="D54" s="251" t="s">
        <v>177</v>
      </c>
      <c r="E54" s="252">
        <v>43</v>
      </c>
      <c r="F54" s="252"/>
      <c r="G54" s="253">
        <f>E54*F54</f>
        <v>0</v>
      </c>
      <c r="H54" s="254">
        <v>0</v>
      </c>
      <c r="I54" s="255">
        <f>E54*H54</f>
        <v>0</v>
      </c>
      <c r="J54" s="254">
        <v>0</v>
      </c>
      <c r="K54" s="255">
        <f>E54*J54</f>
        <v>0</v>
      </c>
      <c r="AG54" s="220">
        <v>1</v>
      </c>
      <c r="AH54" s="220">
        <f>IF(AG54=1,G54,0)</f>
        <v>0</v>
      </c>
      <c r="AI54" s="220">
        <f>IF(AG54=2,G54,0)</f>
        <v>0</v>
      </c>
      <c r="AJ54" s="220">
        <f>IF(AG54=3,G54,0)</f>
        <v>0</v>
      </c>
      <c r="AK54" s="220">
        <f>IF(AG54=4,G54,0)</f>
        <v>0</v>
      </c>
      <c r="AL54" s="220">
        <f>IF(AG54=5,G54,0)</f>
        <v>0</v>
      </c>
      <c r="BH54" s="247">
        <v>1</v>
      </c>
      <c r="BI54" s="247">
        <v>1</v>
      </c>
    </row>
    <row r="55" spans="1:61" x14ac:dyDescent="0.2">
      <c r="A55" s="248">
        <v>24</v>
      </c>
      <c r="B55" s="249" t="s">
        <v>203</v>
      </c>
      <c r="C55" s="250" t="s">
        <v>489</v>
      </c>
      <c r="D55" s="251" t="s">
        <v>177</v>
      </c>
      <c r="E55" s="252">
        <v>78.099999999999994</v>
      </c>
      <c r="F55" s="252"/>
      <c r="G55" s="253">
        <f>E55*F55</f>
        <v>0</v>
      </c>
      <c r="H55" s="254">
        <v>0</v>
      </c>
      <c r="I55" s="255">
        <f>E55*H55</f>
        <v>0</v>
      </c>
      <c r="J55" s="254">
        <v>0</v>
      </c>
      <c r="K55" s="255">
        <f>E55*J55</f>
        <v>0</v>
      </c>
      <c r="AG55" s="220">
        <v>1</v>
      </c>
      <c r="AH55" s="220">
        <f>IF(AG55=1,G55,0)</f>
        <v>0</v>
      </c>
      <c r="AI55" s="220">
        <f>IF(AG55=2,G55,0)</f>
        <v>0</v>
      </c>
      <c r="AJ55" s="220">
        <f>IF(AG55=3,G55,0)</f>
        <v>0</v>
      </c>
      <c r="AK55" s="220">
        <f>IF(AG55=4,G55,0)</f>
        <v>0</v>
      </c>
      <c r="AL55" s="220">
        <f>IF(AG55=5,G55,0)</f>
        <v>0</v>
      </c>
      <c r="BH55" s="247">
        <v>1</v>
      </c>
      <c r="BI55" s="247">
        <v>1</v>
      </c>
    </row>
    <row r="56" spans="1:61" x14ac:dyDescent="0.2">
      <c r="A56" s="256"/>
      <c r="B56" s="260"/>
      <c r="C56" s="348" t="s">
        <v>391</v>
      </c>
      <c r="D56" s="349"/>
      <c r="E56" s="261">
        <v>78.099999999999994</v>
      </c>
      <c r="F56" s="262"/>
      <c r="G56" s="263"/>
      <c r="H56" s="264"/>
      <c r="I56" s="258"/>
      <c r="J56" s="265"/>
      <c r="K56" s="258"/>
    </row>
    <row r="57" spans="1:61" x14ac:dyDescent="0.2">
      <c r="A57" s="248">
        <v>25</v>
      </c>
      <c r="B57" s="249" t="s">
        <v>205</v>
      </c>
      <c r="C57" s="250" t="s">
        <v>206</v>
      </c>
      <c r="D57" s="251" t="s">
        <v>177</v>
      </c>
      <c r="E57" s="252">
        <v>43</v>
      </c>
      <c r="F57" s="252"/>
      <c r="G57" s="253">
        <f>E57*F57</f>
        <v>0</v>
      </c>
      <c r="H57" s="254">
        <v>0</v>
      </c>
      <c r="I57" s="255">
        <f>E57*H57</f>
        <v>0</v>
      </c>
      <c r="J57" s="254">
        <v>0</v>
      </c>
      <c r="K57" s="255">
        <f>E57*J57</f>
        <v>0</v>
      </c>
      <c r="AG57" s="220">
        <v>1</v>
      </c>
      <c r="AH57" s="220">
        <f>IF(AG57=1,G57,0)</f>
        <v>0</v>
      </c>
      <c r="AI57" s="220">
        <f>IF(AG57=2,G57,0)</f>
        <v>0</v>
      </c>
      <c r="AJ57" s="220">
        <f>IF(AG57=3,G57,0)</f>
        <v>0</v>
      </c>
      <c r="AK57" s="220">
        <f>IF(AG57=4,G57,0)</f>
        <v>0</v>
      </c>
      <c r="AL57" s="220">
        <f>IF(AG57=5,G57,0)</f>
        <v>0</v>
      </c>
      <c r="BH57" s="247">
        <v>1</v>
      </c>
      <c r="BI57" s="247">
        <v>1</v>
      </c>
    </row>
    <row r="58" spans="1:61" x14ac:dyDescent="0.2">
      <c r="A58" s="248">
        <v>26</v>
      </c>
      <c r="B58" s="249" t="s">
        <v>208</v>
      </c>
      <c r="C58" s="250" t="s">
        <v>209</v>
      </c>
      <c r="D58" s="251" t="s">
        <v>210</v>
      </c>
      <c r="E58" s="252">
        <v>1.29</v>
      </c>
      <c r="F58" s="252"/>
      <c r="G58" s="253">
        <f>E58*F58</f>
        <v>0</v>
      </c>
      <c r="H58" s="254">
        <v>1E-3</v>
      </c>
      <c r="I58" s="255">
        <f>E58*H58</f>
        <v>1.2900000000000001E-3</v>
      </c>
      <c r="J58" s="254"/>
      <c r="K58" s="255">
        <f>E58*J58</f>
        <v>0</v>
      </c>
      <c r="AG58" s="220">
        <v>1</v>
      </c>
      <c r="AH58" s="220">
        <f>IF(AG58=1,G58,0)</f>
        <v>0</v>
      </c>
      <c r="AI58" s="220">
        <f>IF(AG58=2,G58,0)</f>
        <v>0</v>
      </c>
      <c r="AJ58" s="220">
        <f>IF(AG58=3,G58,0)</f>
        <v>0</v>
      </c>
      <c r="AK58" s="220">
        <f>IF(AG58=4,G58,0)</f>
        <v>0</v>
      </c>
      <c r="AL58" s="220">
        <f>IF(AG58=5,G58,0)</f>
        <v>0</v>
      </c>
      <c r="BH58" s="247">
        <v>3</v>
      </c>
      <c r="BI58" s="247">
        <v>1</v>
      </c>
    </row>
    <row r="59" spans="1:61" x14ac:dyDescent="0.2">
      <c r="A59" s="256"/>
      <c r="B59" s="260"/>
      <c r="C59" s="348" t="s">
        <v>392</v>
      </c>
      <c r="D59" s="349"/>
      <c r="E59" s="261">
        <v>1.29</v>
      </c>
      <c r="F59" s="262"/>
      <c r="G59" s="263"/>
      <c r="H59" s="264"/>
      <c r="I59" s="258"/>
      <c r="J59" s="265"/>
      <c r="K59" s="258"/>
    </row>
    <row r="60" spans="1:61" x14ac:dyDescent="0.2">
      <c r="A60" s="266"/>
      <c r="B60" s="267" t="s">
        <v>100</v>
      </c>
      <c r="C60" s="268" t="s">
        <v>200</v>
      </c>
      <c r="D60" s="269"/>
      <c r="E60" s="270"/>
      <c r="F60" s="271"/>
      <c r="G60" s="272">
        <f>SUM(G53:G59)</f>
        <v>0</v>
      </c>
      <c r="H60" s="273"/>
      <c r="I60" s="274">
        <f>SUM(I53:I59)</f>
        <v>1.2900000000000001E-3</v>
      </c>
      <c r="J60" s="273"/>
      <c r="K60" s="274">
        <f>SUM(K53:K59)</f>
        <v>0</v>
      </c>
      <c r="AH60" s="275">
        <f>SUM(AH53:AH59)</f>
        <v>0</v>
      </c>
      <c r="AI60" s="275">
        <f>SUM(AI53:AI59)</f>
        <v>0</v>
      </c>
      <c r="AJ60" s="275">
        <f>SUM(AJ53:AJ59)</f>
        <v>0</v>
      </c>
      <c r="AK60" s="275">
        <f>SUM(AK53:AK59)</f>
        <v>0</v>
      </c>
      <c r="AL60" s="275">
        <f>SUM(AL53:AL59)</f>
        <v>0</v>
      </c>
    </row>
    <row r="61" spans="1:61" x14ac:dyDescent="0.2">
      <c r="A61" s="237" t="s">
        <v>96</v>
      </c>
      <c r="B61" s="238" t="s">
        <v>211</v>
      </c>
      <c r="C61" s="239" t="s">
        <v>212</v>
      </c>
      <c r="D61" s="240"/>
      <c r="E61" s="241"/>
      <c r="F61" s="241"/>
      <c r="G61" s="242"/>
      <c r="H61" s="243"/>
      <c r="I61" s="244"/>
      <c r="J61" s="245"/>
      <c r="K61" s="246"/>
    </row>
    <row r="62" spans="1:61" ht="22.5" x14ac:dyDescent="0.2">
      <c r="A62" s="248">
        <v>27</v>
      </c>
      <c r="B62" s="249" t="s">
        <v>214</v>
      </c>
      <c r="C62" s="250" t="s">
        <v>215</v>
      </c>
      <c r="D62" s="251" t="s">
        <v>177</v>
      </c>
      <c r="E62" s="252">
        <v>21.17</v>
      </c>
      <c r="F62" s="252"/>
      <c r="G62" s="253">
        <f>E62*F62</f>
        <v>0</v>
      </c>
      <c r="H62" s="254">
        <v>0</v>
      </c>
      <c r="I62" s="255">
        <f>E62*H62</f>
        <v>0</v>
      </c>
      <c r="J62" s="254">
        <v>0</v>
      </c>
      <c r="K62" s="255">
        <f>E62*J62</f>
        <v>0</v>
      </c>
      <c r="AG62" s="220">
        <v>1</v>
      </c>
      <c r="AH62" s="220">
        <f>IF(AG62=1,G62,0)</f>
        <v>0</v>
      </c>
      <c r="AI62" s="220">
        <f>IF(AG62=2,G62,0)</f>
        <v>0</v>
      </c>
      <c r="AJ62" s="220">
        <f>IF(AG62=3,G62,0)</f>
        <v>0</v>
      </c>
      <c r="AK62" s="220">
        <f>IF(AG62=4,G62,0)</f>
        <v>0</v>
      </c>
      <c r="AL62" s="220">
        <f>IF(AG62=5,G62,0)</f>
        <v>0</v>
      </c>
      <c r="BH62" s="247">
        <v>1</v>
      </c>
      <c r="BI62" s="247">
        <v>1</v>
      </c>
    </row>
    <row r="63" spans="1:61" x14ac:dyDescent="0.2">
      <c r="A63" s="256"/>
      <c r="B63" s="260"/>
      <c r="C63" s="348" t="s">
        <v>393</v>
      </c>
      <c r="D63" s="349"/>
      <c r="E63" s="261">
        <v>21.17</v>
      </c>
      <c r="F63" s="262"/>
      <c r="G63" s="263"/>
      <c r="H63" s="264"/>
      <c r="I63" s="258"/>
      <c r="J63" s="265"/>
      <c r="K63" s="258"/>
    </row>
    <row r="64" spans="1:61" x14ac:dyDescent="0.2">
      <c r="A64" s="266"/>
      <c r="B64" s="267" t="s">
        <v>100</v>
      </c>
      <c r="C64" s="268" t="s">
        <v>213</v>
      </c>
      <c r="D64" s="269"/>
      <c r="E64" s="270"/>
      <c r="F64" s="271"/>
      <c r="G64" s="272">
        <f>SUM(G61:G63)</f>
        <v>0</v>
      </c>
      <c r="H64" s="273"/>
      <c r="I64" s="274">
        <f>SUM(I61:I63)</f>
        <v>0</v>
      </c>
      <c r="J64" s="273"/>
      <c r="K64" s="274">
        <f>SUM(K61:K63)</f>
        <v>0</v>
      </c>
      <c r="AH64" s="275">
        <f>SUM(AH61:AH63)</f>
        <v>0</v>
      </c>
      <c r="AI64" s="275">
        <f>SUM(AI61:AI63)</f>
        <v>0</v>
      </c>
      <c r="AJ64" s="275">
        <f>SUM(AJ61:AJ63)</f>
        <v>0</v>
      </c>
      <c r="AK64" s="275">
        <f>SUM(AK61:AK63)</f>
        <v>0</v>
      </c>
      <c r="AL64" s="275">
        <f>SUM(AL61:AL63)</f>
        <v>0</v>
      </c>
    </row>
    <row r="65" spans="1:61" x14ac:dyDescent="0.2">
      <c r="A65" s="237" t="s">
        <v>96</v>
      </c>
      <c r="B65" s="238" t="s">
        <v>216</v>
      </c>
      <c r="C65" s="239" t="s">
        <v>217</v>
      </c>
      <c r="D65" s="240"/>
      <c r="E65" s="241"/>
      <c r="F65" s="241"/>
      <c r="G65" s="242"/>
      <c r="H65" s="243"/>
      <c r="I65" s="244"/>
      <c r="J65" s="245"/>
      <c r="K65" s="246"/>
    </row>
    <row r="66" spans="1:61" x14ac:dyDescent="0.2">
      <c r="A66" s="248">
        <v>28</v>
      </c>
      <c r="B66" s="249" t="s">
        <v>219</v>
      </c>
      <c r="C66" s="250" t="s">
        <v>220</v>
      </c>
      <c r="D66" s="251" t="s">
        <v>156</v>
      </c>
      <c r="E66" s="252">
        <v>2.117</v>
      </c>
      <c r="F66" s="252"/>
      <c r="G66" s="253">
        <f>E66*F66</f>
        <v>0</v>
      </c>
      <c r="H66" s="254">
        <v>2.16</v>
      </c>
      <c r="I66" s="255">
        <f>E66*H66</f>
        <v>4.5727200000000003</v>
      </c>
      <c r="J66" s="254">
        <v>0</v>
      </c>
      <c r="K66" s="255">
        <f>E66*J66</f>
        <v>0</v>
      </c>
      <c r="AG66" s="220">
        <v>1</v>
      </c>
      <c r="AH66" s="220">
        <f>IF(AG66=1,G66,0)</f>
        <v>0</v>
      </c>
      <c r="AI66" s="220">
        <f>IF(AG66=2,G66,0)</f>
        <v>0</v>
      </c>
      <c r="AJ66" s="220">
        <f>IF(AG66=3,G66,0)</f>
        <v>0</v>
      </c>
      <c r="AK66" s="220">
        <f>IF(AG66=4,G66,0)</f>
        <v>0</v>
      </c>
      <c r="AL66" s="220">
        <f>IF(AG66=5,G66,0)</f>
        <v>0</v>
      </c>
      <c r="BH66" s="247">
        <v>1</v>
      </c>
      <c r="BI66" s="247">
        <v>1</v>
      </c>
    </row>
    <row r="67" spans="1:61" x14ac:dyDescent="0.2">
      <c r="A67" s="256"/>
      <c r="B67" s="260"/>
      <c r="C67" s="348" t="s">
        <v>394</v>
      </c>
      <c r="D67" s="349"/>
      <c r="E67" s="261">
        <v>2.117</v>
      </c>
      <c r="F67" s="262"/>
      <c r="G67" s="263"/>
      <c r="H67" s="264"/>
      <c r="I67" s="258"/>
      <c r="J67" s="265"/>
      <c r="K67" s="258"/>
    </row>
    <row r="68" spans="1:61" s="301" customFormat="1" x14ac:dyDescent="0.2">
      <c r="A68" s="293">
        <v>29</v>
      </c>
      <c r="B68" s="294" t="s">
        <v>221</v>
      </c>
      <c r="C68" s="295" t="s">
        <v>311</v>
      </c>
      <c r="D68" s="296" t="s">
        <v>156</v>
      </c>
      <c r="E68" s="297">
        <v>2.117</v>
      </c>
      <c r="F68" s="297"/>
      <c r="G68" s="298">
        <f>E68*F68</f>
        <v>0</v>
      </c>
      <c r="H68" s="299">
        <v>2.5249999999999999</v>
      </c>
      <c r="I68" s="300">
        <f>E68*H68</f>
        <v>5.3454249999999996</v>
      </c>
      <c r="J68" s="299">
        <v>0</v>
      </c>
      <c r="K68" s="300">
        <f>E68*J68</f>
        <v>0</v>
      </c>
      <c r="AG68" s="301">
        <v>1</v>
      </c>
      <c r="AH68" s="301">
        <f>IF(AG68=1,G68,0)</f>
        <v>0</v>
      </c>
      <c r="AI68" s="301">
        <f>IF(AG68=2,G68,0)</f>
        <v>0</v>
      </c>
      <c r="AJ68" s="301">
        <f>IF(AG68=3,G68,0)</f>
        <v>0</v>
      </c>
      <c r="AK68" s="301">
        <f>IF(AG68=4,G68,0)</f>
        <v>0</v>
      </c>
      <c r="AL68" s="301">
        <f>IF(AG68=5,G68,0)</f>
        <v>0</v>
      </c>
      <c r="BH68" s="302">
        <v>1</v>
      </c>
      <c r="BI68" s="302">
        <v>1</v>
      </c>
    </row>
    <row r="69" spans="1:61" x14ac:dyDescent="0.2">
      <c r="A69" s="256"/>
      <c r="B69" s="260"/>
      <c r="C69" s="348" t="s">
        <v>395</v>
      </c>
      <c r="D69" s="349"/>
      <c r="E69" s="261">
        <v>2.117</v>
      </c>
      <c r="F69" s="262"/>
      <c r="G69" s="263"/>
      <c r="H69" s="264"/>
      <c r="I69" s="258"/>
      <c r="J69" s="265"/>
      <c r="K69" s="258"/>
    </row>
    <row r="70" spans="1:61" ht="22.5" x14ac:dyDescent="0.2">
      <c r="A70" s="248">
        <v>30</v>
      </c>
      <c r="B70" s="249" t="s">
        <v>222</v>
      </c>
      <c r="C70" s="250" t="s">
        <v>223</v>
      </c>
      <c r="D70" s="251" t="s">
        <v>224</v>
      </c>
      <c r="E70" s="252">
        <v>0.13669999999999999</v>
      </c>
      <c r="F70" s="252"/>
      <c r="G70" s="253">
        <f>E70*F70</f>
        <v>0</v>
      </c>
      <c r="H70" s="254">
        <v>1.04548</v>
      </c>
      <c r="I70" s="255">
        <f>E70*H70</f>
        <v>0.14291711599999998</v>
      </c>
      <c r="J70" s="254">
        <v>0</v>
      </c>
      <c r="K70" s="255">
        <f>E70*J70</f>
        <v>0</v>
      </c>
      <c r="AG70" s="220">
        <v>1</v>
      </c>
      <c r="AH70" s="220">
        <f>IF(AG70=1,G70,0)</f>
        <v>0</v>
      </c>
      <c r="AI70" s="220">
        <f>IF(AG70=2,G70,0)</f>
        <v>0</v>
      </c>
      <c r="AJ70" s="220">
        <f>IF(AG70=3,G70,0)</f>
        <v>0</v>
      </c>
      <c r="AK70" s="220">
        <f>IF(AG70=4,G70,0)</f>
        <v>0</v>
      </c>
      <c r="AL70" s="220">
        <f>IF(AG70=5,G70,0)</f>
        <v>0</v>
      </c>
      <c r="BH70" s="247">
        <v>1</v>
      </c>
      <c r="BI70" s="247">
        <v>1</v>
      </c>
    </row>
    <row r="71" spans="1:61" x14ac:dyDescent="0.2">
      <c r="A71" s="256"/>
      <c r="B71" s="257"/>
      <c r="C71" s="339" t="s">
        <v>225</v>
      </c>
      <c r="D71" s="340"/>
      <c r="E71" s="340"/>
      <c r="F71" s="340"/>
      <c r="G71" s="341"/>
      <c r="I71" s="258"/>
      <c r="K71" s="258"/>
    </row>
    <row r="72" spans="1:61" x14ac:dyDescent="0.2">
      <c r="A72" s="256"/>
      <c r="B72" s="260"/>
      <c r="C72" s="348" t="s">
        <v>396</v>
      </c>
      <c r="D72" s="349"/>
      <c r="E72" s="261">
        <v>0.13669999999999999</v>
      </c>
      <c r="F72" s="262"/>
      <c r="G72" s="263"/>
      <c r="H72" s="264"/>
      <c r="I72" s="258"/>
      <c r="J72" s="265"/>
      <c r="K72" s="258"/>
    </row>
    <row r="73" spans="1:61" x14ac:dyDescent="0.2">
      <c r="A73" s="248">
        <v>31</v>
      </c>
      <c r="B73" s="249" t="s">
        <v>226</v>
      </c>
      <c r="C73" s="250" t="s">
        <v>227</v>
      </c>
      <c r="D73" s="251" t="s">
        <v>224</v>
      </c>
      <c r="E73" s="252">
        <v>9.1999999999999998E-3</v>
      </c>
      <c r="F73" s="252"/>
      <c r="G73" s="253">
        <f>E73*F73</f>
        <v>0</v>
      </c>
      <c r="H73" s="254">
        <v>1</v>
      </c>
      <c r="I73" s="255">
        <f>E73*H73</f>
        <v>9.1999999999999998E-3</v>
      </c>
      <c r="J73" s="254"/>
      <c r="K73" s="255">
        <f>E73*J73</f>
        <v>0</v>
      </c>
      <c r="AG73" s="220">
        <v>1</v>
      </c>
      <c r="AH73" s="220">
        <f>IF(AG73=1,G73,0)</f>
        <v>0</v>
      </c>
      <c r="AI73" s="220">
        <f>IF(AG73=2,G73,0)</f>
        <v>0</v>
      </c>
      <c r="AJ73" s="220">
        <f>IF(AG73=3,G73,0)</f>
        <v>0</v>
      </c>
      <c r="AK73" s="220">
        <f>IF(AG73=4,G73,0)</f>
        <v>0</v>
      </c>
      <c r="AL73" s="220">
        <f>IF(AG73=5,G73,0)</f>
        <v>0</v>
      </c>
      <c r="BH73" s="247">
        <v>3</v>
      </c>
      <c r="BI73" s="247">
        <v>1</v>
      </c>
    </row>
    <row r="74" spans="1:61" x14ac:dyDescent="0.2">
      <c r="A74" s="256"/>
      <c r="B74" s="260"/>
      <c r="C74" s="348" t="s">
        <v>397</v>
      </c>
      <c r="D74" s="349"/>
      <c r="E74" s="261">
        <v>9.1999999999999998E-3</v>
      </c>
      <c r="F74" s="262"/>
      <c r="G74" s="263"/>
      <c r="H74" s="264"/>
      <c r="I74" s="258"/>
      <c r="J74" s="265"/>
      <c r="K74" s="258"/>
    </row>
    <row r="75" spans="1:61" x14ac:dyDescent="0.2">
      <c r="A75" s="266"/>
      <c r="B75" s="267" t="s">
        <v>100</v>
      </c>
      <c r="C75" s="268" t="s">
        <v>218</v>
      </c>
      <c r="D75" s="269"/>
      <c r="E75" s="270"/>
      <c r="F75" s="271"/>
      <c r="G75" s="272">
        <f>SUM(G65:G74)</f>
        <v>0</v>
      </c>
      <c r="H75" s="273"/>
      <c r="I75" s="274">
        <f>SUM(I65:I74)</f>
        <v>10.070262115999999</v>
      </c>
      <c r="J75" s="273"/>
      <c r="K75" s="274">
        <f>SUM(K65:K74)</f>
        <v>0</v>
      </c>
      <c r="AH75" s="275">
        <f>SUM(AH65:AH74)</f>
        <v>0</v>
      </c>
      <c r="AI75" s="275">
        <f>SUM(AI65:AI74)</f>
        <v>0</v>
      </c>
      <c r="AJ75" s="275">
        <f>SUM(AJ65:AJ74)</f>
        <v>0</v>
      </c>
      <c r="AK75" s="275">
        <f>SUM(AK65:AK74)</f>
        <v>0</v>
      </c>
      <c r="AL75" s="275">
        <f>SUM(AL65:AL74)</f>
        <v>0</v>
      </c>
    </row>
    <row r="76" spans="1:61" x14ac:dyDescent="0.2">
      <c r="A76" s="237" t="s">
        <v>96</v>
      </c>
      <c r="B76" s="238" t="s">
        <v>290</v>
      </c>
      <c r="C76" s="239" t="s">
        <v>291</v>
      </c>
      <c r="D76" s="240"/>
      <c r="E76" s="241"/>
      <c r="F76" s="241"/>
      <c r="G76" s="242"/>
      <c r="H76" s="243"/>
      <c r="I76" s="244"/>
      <c r="J76" s="245"/>
      <c r="K76" s="246"/>
    </row>
    <row r="77" spans="1:61" x14ac:dyDescent="0.2">
      <c r="A77" s="248">
        <v>32</v>
      </c>
      <c r="B77" s="249" t="s">
        <v>293</v>
      </c>
      <c r="C77" s="250" t="s">
        <v>398</v>
      </c>
      <c r="D77" s="251" t="s">
        <v>191</v>
      </c>
      <c r="E77" s="252">
        <v>12</v>
      </c>
      <c r="F77" s="252"/>
      <c r="G77" s="253">
        <f>E77*F77</f>
        <v>0</v>
      </c>
      <c r="H77" s="254">
        <v>1.17E-3</v>
      </c>
      <c r="I77" s="255">
        <f>E77*H77</f>
        <v>1.404E-2</v>
      </c>
      <c r="J77" s="254">
        <v>0</v>
      </c>
      <c r="K77" s="255">
        <f>E77*J77</f>
        <v>0</v>
      </c>
      <c r="AG77" s="220">
        <v>1</v>
      </c>
      <c r="AH77" s="220">
        <f>IF(AG77=1,G77,0)</f>
        <v>0</v>
      </c>
      <c r="AI77" s="220">
        <f>IF(AG77=2,G77,0)</f>
        <v>0</v>
      </c>
      <c r="AJ77" s="220">
        <f>IF(AG77=3,G77,0)</f>
        <v>0</v>
      </c>
      <c r="AK77" s="220">
        <f>IF(AG77=4,G77,0)</f>
        <v>0</v>
      </c>
      <c r="AL77" s="220">
        <f>IF(AG77=5,G77,0)</f>
        <v>0</v>
      </c>
      <c r="BH77" s="247">
        <v>1</v>
      </c>
      <c r="BI77" s="247">
        <v>1</v>
      </c>
    </row>
    <row r="78" spans="1:61" x14ac:dyDescent="0.2">
      <c r="A78" s="266"/>
      <c r="B78" s="267" t="s">
        <v>100</v>
      </c>
      <c r="C78" s="268" t="s">
        <v>292</v>
      </c>
      <c r="D78" s="269"/>
      <c r="E78" s="270"/>
      <c r="F78" s="271"/>
      <c r="G78" s="272">
        <f>SUM(G76:G77)</f>
        <v>0</v>
      </c>
      <c r="H78" s="273"/>
      <c r="I78" s="274">
        <f>SUM(I76:I77)</f>
        <v>1.404E-2</v>
      </c>
      <c r="J78" s="273"/>
      <c r="K78" s="274">
        <f>SUM(K76:K77)</f>
        <v>0</v>
      </c>
      <c r="AH78" s="275">
        <f>SUM(AH76:AH77)</f>
        <v>0</v>
      </c>
      <c r="AI78" s="275">
        <f>SUM(AI76:AI77)</f>
        <v>0</v>
      </c>
      <c r="AJ78" s="275">
        <f>SUM(AJ76:AJ77)</f>
        <v>0</v>
      </c>
      <c r="AK78" s="275">
        <f>SUM(AK76:AK77)</f>
        <v>0</v>
      </c>
      <c r="AL78" s="275">
        <f>SUM(AL76:AL77)</f>
        <v>0</v>
      </c>
    </row>
    <row r="79" spans="1:61" x14ac:dyDescent="0.2">
      <c r="A79" s="237" t="s">
        <v>96</v>
      </c>
      <c r="B79" s="238" t="s">
        <v>294</v>
      </c>
      <c r="C79" s="239" t="s">
        <v>295</v>
      </c>
      <c r="D79" s="240"/>
      <c r="E79" s="241"/>
      <c r="F79" s="241"/>
      <c r="G79" s="242"/>
      <c r="H79" s="243"/>
      <c r="I79" s="244"/>
      <c r="J79" s="245"/>
      <c r="K79" s="246"/>
    </row>
    <row r="80" spans="1:61" x14ac:dyDescent="0.2">
      <c r="A80" s="248">
        <v>33</v>
      </c>
      <c r="B80" s="249" t="s">
        <v>297</v>
      </c>
      <c r="C80" s="250" t="s">
        <v>298</v>
      </c>
      <c r="D80" s="251" t="s">
        <v>156</v>
      </c>
      <c r="E80" s="252">
        <v>0.6</v>
      </c>
      <c r="F80" s="252"/>
      <c r="G80" s="253">
        <f>E80*F80</f>
        <v>0</v>
      </c>
      <c r="H80" s="254">
        <v>1.8907700000000001</v>
      </c>
      <c r="I80" s="255">
        <f>E80*H80</f>
        <v>1.1344620000000001</v>
      </c>
      <c r="J80" s="254">
        <v>0</v>
      </c>
      <c r="K80" s="255">
        <f>E80*J80</f>
        <v>0</v>
      </c>
      <c r="AG80" s="220">
        <v>1</v>
      </c>
      <c r="AH80" s="220">
        <f>IF(AG80=1,G80,0)</f>
        <v>0</v>
      </c>
      <c r="AI80" s="220">
        <f>IF(AG80=2,G80,0)</f>
        <v>0</v>
      </c>
      <c r="AJ80" s="220">
        <f>IF(AG80=3,G80,0)</f>
        <v>0</v>
      </c>
      <c r="AK80" s="220">
        <f>IF(AG80=4,G80,0)</f>
        <v>0</v>
      </c>
      <c r="AL80" s="220">
        <f>IF(AG80=5,G80,0)</f>
        <v>0</v>
      </c>
      <c r="BH80" s="247">
        <v>1</v>
      </c>
      <c r="BI80" s="247">
        <v>1</v>
      </c>
    </row>
    <row r="81" spans="1:61" x14ac:dyDescent="0.2">
      <c r="A81" s="256"/>
      <c r="B81" s="260"/>
      <c r="C81" s="348" t="s">
        <v>492</v>
      </c>
      <c r="D81" s="349"/>
      <c r="E81" s="261">
        <v>0.6</v>
      </c>
      <c r="F81" s="262"/>
      <c r="G81" s="263"/>
      <c r="H81" s="264"/>
      <c r="I81" s="258"/>
      <c r="J81" s="265"/>
      <c r="K81" s="258"/>
    </row>
    <row r="82" spans="1:61" x14ac:dyDescent="0.2">
      <c r="A82" s="266"/>
      <c r="B82" s="267" t="s">
        <v>100</v>
      </c>
      <c r="C82" s="268" t="s">
        <v>296</v>
      </c>
      <c r="D82" s="269"/>
      <c r="E82" s="270"/>
      <c r="F82" s="271"/>
      <c r="G82" s="272">
        <f>SUM(G79:G81)</f>
        <v>0</v>
      </c>
      <c r="H82" s="273"/>
      <c r="I82" s="274">
        <f>SUM(I79:I81)</f>
        <v>1.1344620000000001</v>
      </c>
      <c r="J82" s="273"/>
      <c r="K82" s="274">
        <f>SUM(K79:K81)</f>
        <v>0</v>
      </c>
      <c r="AH82" s="275">
        <f>SUM(AH79:AH81)</f>
        <v>0</v>
      </c>
      <c r="AI82" s="275">
        <f>SUM(AI79:AI81)</f>
        <v>0</v>
      </c>
      <c r="AJ82" s="275">
        <f>SUM(AJ79:AJ81)</f>
        <v>0</v>
      </c>
      <c r="AK82" s="275">
        <f>SUM(AK79:AK81)</f>
        <v>0</v>
      </c>
      <c r="AL82" s="275">
        <f>SUM(AL79:AL81)</f>
        <v>0</v>
      </c>
    </row>
    <row r="83" spans="1:61" x14ac:dyDescent="0.2">
      <c r="A83" s="237" t="s">
        <v>96</v>
      </c>
      <c r="B83" s="238" t="s">
        <v>228</v>
      </c>
      <c r="C83" s="239" t="s">
        <v>229</v>
      </c>
      <c r="D83" s="240"/>
      <c r="E83" s="241"/>
      <c r="F83" s="241"/>
      <c r="G83" s="242"/>
      <c r="H83" s="243"/>
      <c r="I83" s="244"/>
      <c r="J83" s="245"/>
      <c r="K83" s="246"/>
    </row>
    <row r="84" spans="1:61" ht="33.75" x14ac:dyDescent="0.2">
      <c r="A84" s="248">
        <v>34</v>
      </c>
      <c r="B84" s="249" t="s">
        <v>312</v>
      </c>
      <c r="C84" s="295" t="s">
        <v>495</v>
      </c>
      <c r="D84" s="251" t="s">
        <v>177</v>
      </c>
      <c r="E84" s="252">
        <v>13.73</v>
      </c>
      <c r="F84" s="252"/>
      <c r="G84" s="253">
        <f>E84*F84</f>
        <v>0</v>
      </c>
      <c r="H84" s="254">
        <v>0.33074999999999999</v>
      </c>
      <c r="I84" s="255">
        <f>E84*H84</f>
        <v>4.5411975</v>
      </c>
      <c r="J84" s="254">
        <v>0</v>
      </c>
      <c r="K84" s="255">
        <f>E84*J84</f>
        <v>0</v>
      </c>
      <c r="AG84" s="220">
        <v>1</v>
      </c>
      <c r="AH84" s="220">
        <f>IF(AG84=1,G84,0)</f>
        <v>0</v>
      </c>
      <c r="AI84" s="220">
        <f>IF(AG84=2,G84,0)</f>
        <v>0</v>
      </c>
      <c r="AJ84" s="220">
        <f>IF(AG84=3,G84,0)</f>
        <v>0</v>
      </c>
      <c r="AK84" s="220">
        <f>IF(AG84=4,G84,0)</f>
        <v>0</v>
      </c>
      <c r="AL84" s="220">
        <f>IF(AG84=5,G84,0)</f>
        <v>0</v>
      </c>
      <c r="BH84" s="247">
        <v>1</v>
      </c>
      <c r="BI84" s="247">
        <v>1</v>
      </c>
    </row>
    <row r="85" spans="1:61" x14ac:dyDescent="0.2">
      <c r="A85" s="256"/>
      <c r="B85" s="260"/>
      <c r="C85" s="348" t="s">
        <v>299</v>
      </c>
      <c r="D85" s="349"/>
      <c r="E85" s="261">
        <v>21.17</v>
      </c>
      <c r="F85" s="262"/>
      <c r="G85" s="263"/>
      <c r="H85" s="264"/>
      <c r="I85" s="258"/>
      <c r="J85" s="265"/>
      <c r="K85" s="258"/>
    </row>
    <row r="86" spans="1:61" x14ac:dyDescent="0.2">
      <c r="A86" s="256"/>
      <c r="B86" s="260"/>
      <c r="C86" s="348" t="s">
        <v>232</v>
      </c>
      <c r="D86" s="349"/>
      <c r="E86" s="261">
        <v>-5.6677</v>
      </c>
      <c r="F86" s="262"/>
      <c r="G86" s="263"/>
      <c r="H86" s="264"/>
      <c r="I86" s="258"/>
      <c r="J86" s="265"/>
      <c r="K86" s="258"/>
    </row>
    <row r="87" spans="1:61" x14ac:dyDescent="0.2">
      <c r="A87" s="256"/>
      <c r="B87" s="260"/>
      <c r="C87" s="348" t="s">
        <v>399</v>
      </c>
      <c r="D87" s="349"/>
      <c r="E87" s="261">
        <v>-1.7663</v>
      </c>
      <c r="F87" s="262"/>
      <c r="G87" s="263"/>
      <c r="H87" s="264"/>
      <c r="I87" s="258"/>
      <c r="J87" s="265"/>
      <c r="K87" s="258"/>
    </row>
    <row r="88" spans="1:61" ht="36" customHeight="1" x14ac:dyDescent="0.2">
      <c r="A88" s="248">
        <v>35</v>
      </c>
      <c r="B88" s="249" t="s">
        <v>231</v>
      </c>
      <c r="C88" s="250" t="s">
        <v>496</v>
      </c>
      <c r="D88" s="251" t="s">
        <v>177</v>
      </c>
      <c r="E88" s="252">
        <v>34</v>
      </c>
      <c r="F88" s="252"/>
      <c r="G88" s="253">
        <f>E88*F88</f>
        <v>0</v>
      </c>
      <c r="H88" s="254">
        <v>0.55125000000000002</v>
      </c>
      <c r="I88" s="255">
        <f>E88*H88</f>
        <v>18.7425</v>
      </c>
      <c r="J88" s="254">
        <v>0</v>
      </c>
      <c r="K88" s="255">
        <f>E88*J88</f>
        <v>0</v>
      </c>
      <c r="AG88" s="220">
        <v>1</v>
      </c>
      <c r="AH88" s="220">
        <f>IF(AG88=1,G88,0)</f>
        <v>0</v>
      </c>
      <c r="AI88" s="220">
        <f>IF(AG88=2,G88,0)</f>
        <v>0</v>
      </c>
      <c r="AJ88" s="220">
        <f>IF(AG88=3,G88,0)</f>
        <v>0</v>
      </c>
      <c r="AK88" s="220">
        <f>IF(AG88=4,G88,0)</f>
        <v>0</v>
      </c>
      <c r="AL88" s="220">
        <f>IF(AG88=5,G88,0)</f>
        <v>0</v>
      </c>
      <c r="BH88" s="247">
        <v>1</v>
      </c>
      <c r="BI88" s="247">
        <v>1</v>
      </c>
    </row>
    <row r="89" spans="1:61" x14ac:dyDescent="0.2">
      <c r="A89" s="248">
        <v>36</v>
      </c>
      <c r="B89" s="249" t="s">
        <v>300</v>
      </c>
      <c r="C89" s="250" t="s">
        <v>494</v>
      </c>
      <c r="D89" s="251" t="s">
        <v>177</v>
      </c>
      <c r="E89" s="252">
        <v>2.85</v>
      </c>
      <c r="F89" s="252"/>
      <c r="G89" s="253">
        <f>E89*F89</f>
        <v>0</v>
      </c>
      <c r="H89" s="254">
        <v>0.38041999999999998</v>
      </c>
      <c r="I89" s="255">
        <f>E89*H89</f>
        <v>1.0841970000000001</v>
      </c>
      <c r="J89" s="254">
        <v>0</v>
      </c>
      <c r="K89" s="255">
        <f>E89*J89</f>
        <v>0</v>
      </c>
      <c r="AG89" s="220">
        <v>1</v>
      </c>
      <c r="AH89" s="220">
        <f>IF(AG89=1,G89,0)</f>
        <v>0</v>
      </c>
      <c r="AI89" s="220">
        <f>IF(AG89=2,G89,0)</f>
        <v>0</v>
      </c>
      <c r="AJ89" s="220">
        <f>IF(AG89=3,G89,0)</f>
        <v>0</v>
      </c>
      <c r="AK89" s="220">
        <f>IF(AG89=4,G89,0)</f>
        <v>0</v>
      </c>
      <c r="AL89" s="220">
        <f>IF(AG89=5,G89,0)</f>
        <v>0</v>
      </c>
      <c r="BH89" s="247">
        <v>1</v>
      </c>
      <c r="BI89" s="247">
        <v>1</v>
      </c>
    </row>
    <row r="90" spans="1:61" x14ac:dyDescent="0.2">
      <c r="A90" s="256"/>
      <c r="B90" s="260"/>
      <c r="C90" s="348" t="s">
        <v>400</v>
      </c>
      <c r="D90" s="349"/>
      <c r="E90" s="261">
        <v>2.85</v>
      </c>
      <c r="F90" s="262"/>
      <c r="G90" s="263"/>
      <c r="H90" s="264"/>
      <c r="I90" s="258"/>
      <c r="J90" s="265"/>
      <c r="K90" s="258"/>
    </row>
    <row r="91" spans="1:61" x14ac:dyDescent="0.2">
      <c r="A91" s="266"/>
      <c r="B91" s="267" t="s">
        <v>100</v>
      </c>
      <c r="C91" s="268" t="s">
        <v>230</v>
      </c>
      <c r="D91" s="269"/>
      <c r="E91" s="270"/>
      <c r="F91" s="271"/>
      <c r="G91" s="272">
        <f>SUM(G83:G90)</f>
        <v>0</v>
      </c>
      <c r="H91" s="273"/>
      <c r="I91" s="274">
        <f>SUM(I83:I90)</f>
        <v>24.367894499999998</v>
      </c>
      <c r="J91" s="273"/>
      <c r="K91" s="274">
        <f>SUM(K83:K90)</f>
        <v>0</v>
      </c>
      <c r="AH91" s="275">
        <f>SUM(AH83:AH90)</f>
        <v>0</v>
      </c>
      <c r="AI91" s="275">
        <f>SUM(AI83:AI90)</f>
        <v>0</v>
      </c>
      <c r="AJ91" s="275">
        <f>SUM(AJ83:AJ90)</f>
        <v>0</v>
      </c>
      <c r="AK91" s="275">
        <f>SUM(AK83:AK90)</f>
        <v>0</v>
      </c>
      <c r="AL91" s="275">
        <f>SUM(AL83:AL90)</f>
        <v>0</v>
      </c>
    </row>
    <row r="92" spans="1:61" x14ac:dyDescent="0.2">
      <c r="A92" s="237" t="s">
        <v>96</v>
      </c>
      <c r="B92" s="238" t="s">
        <v>302</v>
      </c>
      <c r="C92" s="239" t="s">
        <v>303</v>
      </c>
      <c r="D92" s="240"/>
      <c r="E92" s="241"/>
      <c r="F92" s="241"/>
      <c r="G92" s="242"/>
      <c r="H92" s="243"/>
      <c r="I92" s="244"/>
      <c r="J92" s="245"/>
      <c r="K92" s="246"/>
    </row>
    <row r="93" spans="1:61" x14ac:dyDescent="0.2">
      <c r="A93" s="248">
        <v>37</v>
      </c>
      <c r="B93" s="249" t="s">
        <v>305</v>
      </c>
      <c r="C93" s="250" t="s">
        <v>306</v>
      </c>
      <c r="D93" s="251" t="s">
        <v>177</v>
      </c>
      <c r="E93" s="252">
        <v>17.850000000000001</v>
      </c>
      <c r="F93" s="252"/>
      <c r="G93" s="253">
        <f>E93*F93</f>
        <v>0</v>
      </c>
      <c r="H93" s="254">
        <v>7.596E-2</v>
      </c>
      <c r="I93" s="255">
        <f>E93*H93</f>
        <v>1.3558860000000001</v>
      </c>
      <c r="J93" s="254">
        <v>0</v>
      </c>
      <c r="K93" s="255">
        <f>E93*J93</f>
        <v>0</v>
      </c>
      <c r="AG93" s="220">
        <v>1</v>
      </c>
      <c r="AH93" s="220">
        <f>IF(AG93=1,G93,0)</f>
        <v>0</v>
      </c>
      <c r="AI93" s="220">
        <f>IF(AG93=2,G93,0)</f>
        <v>0</v>
      </c>
      <c r="AJ93" s="220">
        <f>IF(AG93=3,G93,0)</f>
        <v>0</v>
      </c>
      <c r="AK93" s="220">
        <f>IF(AG93=4,G93,0)</f>
        <v>0</v>
      </c>
      <c r="AL93" s="220">
        <f>IF(AG93=5,G93,0)</f>
        <v>0</v>
      </c>
      <c r="BH93" s="247">
        <v>1</v>
      </c>
      <c r="BI93" s="247">
        <v>1</v>
      </c>
    </row>
    <row r="94" spans="1:61" x14ac:dyDescent="0.2">
      <c r="A94" s="256"/>
      <c r="B94" s="260"/>
      <c r="C94" s="348" t="s">
        <v>400</v>
      </c>
      <c r="D94" s="349"/>
      <c r="E94" s="261">
        <v>2.85</v>
      </c>
      <c r="F94" s="262"/>
      <c r="G94" s="263"/>
      <c r="H94" s="264"/>
      <c r="I94" s="258"/>
      <c r="J94" s="265"/>
      <c r="K94" s="258"/>
    </row>
    <row r="95" spans="1:61" x14ac:dyDescent="0.2">
      <c r="A95" s="256"/>
      <c r="B95" s="260"/>
      <c r="C95" s="348" t="s">
        <v>493</v>
      </c>
      <c r="D95" s="349"/>
      <c r="E95" s="261">
        <v>15</v>
      </c>
      <c r="F95" s="262"/>
      <c r="G95" s="263"/>
      <c r="H95" s="264"/>
      <c r="I95" s="258"/>
      <c r="J95" s="265"/>
      <c r="K95" s="258"/>
    </row>
    <row r="96" spans="1:61" x14ac:dyDescent="0.2">
      <c r="A96" s="266"/>
      <c r="B96" s="267" t="s">
        <v>100</v>
      </c>
      <c r="C96" s="268" t="s">
        <v>304</v>
      </c>
      <c r="D96" s="269"/>
      <c r="E96" s="270"/>
      <c r="F96" s="271"/>
      <c r="G96" s="272">
        <f>SUM(G92:G95)</f>
        <v>0</v>
      </c>
      <c r="H96" s="273"/>
      <c r="I96" s="274">
        <f>SUM(I92:I95)</f>
        <v>1.3558860000000001</v>
      </c>
      <c r="J96" s="273"/>
      <c r="K96" s="274">
        <f>SUM(K92:K95)</f>
        <v>0</v>
      </c>
      <c r="AH96" s="275">
        <f>SUM(AH92:AH95)</f>
        <v>0</v>
      </c>
      <c r="AI96" s="275">
        <f>SUM(AI92:AI95)</f>
        <v>0</v>
      </c>
      <c r="AJ96" s="275">
        <f>SUM(AJ92:AJ95)</f>
        <v>0</v>
      </c>
      <c r="AK96" s="275">
        <f>SUM(AK92:AK95)</f>
        <v>0</v>
      </c>
      <c r="AL96" s="275">
        <f>SUM(AL92:AL95)</f>
        <v>0</v>
      </c>
    </row>
    <row r="97" spans="1:61" x14ac:dyDescent="0.2">
      <c r="A97" s="237" t="s">
        <v>96</v>
      </c>
      <c r="B97" s="238" t="s">
        <v>234</v>
      </c>
      <c r="C97" s="239" t="s">
        <v>235</v>
      </c>
      <c r="D97" s="240"/>
      <c r="E97" s="241"/>
      <c r="F97" s="241"/>
      <c r="G97" s="242"/>
      <c r="H97" s="243"/>
      <c r="I97" s="244"/>
      <c r="J97" s="245"/>
      <c r="K97" s="246"/>
    </row>
    <row r="98" spans="1:61" x14ac:dyDescent="0.2">
      <c r="A98" s="248">
        <v>38</v>
      </c>
      <c r="B98" s="249" t="s">
        <v>237</v>
      </c>
      <c r="C98" s="250" t="s">
        <v>497</v>
      </c>
      <c r="D98" s="251" t="s">
        <v>177</v>
      </c>
      <c r="E98" s="252">
        <v>45.96</v>
      </c>
      <c r="F98" s="252"/>
      <c r="G98" s="253">
        <f>E98*F98</f>
        <v>0</v>
      </c>
      <c r="H98" s="254">
        <v>7.3899999999999993E-2</v>
      </c>
      <c r="I98" s="255">
        <f>E98*H98</f>
        <v>3.3964439999999998</v>
      </c>
      <c r="J98" s="254">
        <v>0</v>
      </c>
      <c r="K98" s="255">
        <f>E98*J98</f>
        <v>0</v>
      </c>
      <c r="AG98" s="220">
        <v>1</v>
      </c>
      <c r="AH98" s="220">
        <f>IF(AG98=1,G98,0)</f>
        <v>0</v>
      </c>
      <c r="AI98" s="220">
        <f>IF(AG98=2,G98,0)</f>
        <v>0</v>
      </c>
      <c r="AJ98" s="220">
        <f>IF(AG98=3,G98,0)</f>
        <v>0</v>
      </c>
      <c r="AK98" s="220">
        <f>IF(AG98=4,G98,0)</f>
        <v>0</v>
      </c>
      <c r="AL98" s="220">
        <f>IF(AG98=5,G98,0)</f>
        <v>0</v>
      </c>
      <c r="BH98" s="247">
        <v>1</v>
      </c>
      <c r="BI98" s="247">
        <v>1</v>
      </c>
    </row>
    <row r="99" spans="1:61" x14ac:dyDescent="0.2">
      <c r="A99" s="256"/>
      <c r="B99" s="260"/>
      <c r="C99" s="348" t="s">
        <v>499</v>
      </c>
      <c r="D99" s="349"/>
      <c r="E99" s="261">
        <v>53.4</v>
      </c>
      <c r="F99" s="262"/>
      <c r="G99" s="263"/>
      <c r="H99" s="264"/>
      <c r="I99" s="258"/>
      <c r="J99" s="265"/>
      <c r="K99" s="258"/>
    </row>
    <row r="100" spans="1:61" x14ac:dyDescent="0.2">
      <c r="A100" s="256"/>
      <c r="B100" s="260"/>
      <c r="C100" s="348" t="s">
        <v>232</v>
      </c>
      <c r="D100" s="349"/>
      <c r="E100" s="261">
        <v>-5.6677</v>
      </c>
      <c r="F100" s="262"/>
      <c r="G100" s="263"/>
      <c r="H100" s="264"/>
      <c r="I100" s="258"/>
      <c r="J100" s="265"/>
      <c r="K100" s="258"/>
    </row>
    <row r="101" spans="1:61" x14ac:dyDescent="0.2">
      <c r="A101" s="256"/>
      <c r="B101" s="260"/>
      <c r="C101" s="348" t="s">
        <v>399</v>
      </c>
      <c r="D101" s="349"/>
      <c r="E101" s="261">
        <v>-1.7663</v>
      </c>
      <c r="F101" s="262"/>
      <c r="G101" s="263"/>
      <c r="H101" s="264"/>
      <c r="I101" s="258"/>
      <c r="J101" s="265"/>
      <c r="K101" s="258"/>
    </row>
    <row r="102" spans="1:61" x14ac:dyDescent="0.2">
      <c r="A102" s="256"/>
      <c r="B102" s="260"/>
      <c r="C102" s="348" t="s">
        <v>500</v>
      </c>
      <c r="D102" s="349"/>
      <c r="E102" s="261">
        <v>12</v>
      </c>
      <c r="F102" s="262"/>
      <c r="G102" s="263"/>
      <c r="H102" s="264"/>
      <c r="I102" s="258"/>
      <c r="J102" s="265"/>
      <c r="K102" s="258"/>
    </row>
    <row r="103" spans="1:61" x14ac:dyDescent="0.2">
      <c r="A103" s="248">
        <v>39</v>
      </c>
      <c r="B103" s="249" t="s">
        <v>239</v>
      </c>
      <c r="C103" s="250" t="s">
        <v>240</v>
      </c>
      <c r="D103" s="251" t="s">
        <v>191</v>
      </c>
      <c r="E103" s="252">
        <v>22.8</v>
      </c>
      <c r="F103" s="252"/>
      <c r="G103" s="253">
        <f>E103*F103</f>
        <v>0</v>
      </c>
      <c r="H103" s="254">
        <v>2.2399999999999998E-3</v>
      </c>
      <c r="I103" s="255">
        <f>E103*H103</f>
        <v>5.1071999999999999E-2</v>
      </c>
      <c r="J103" s="254">
        <v>0</v>
      </c>
      <c r="K103" s="255">
        <f>E103*J103</f>
        <v>0</v>
      </c>
      <c r="AG103" s="220">
        <v>1</v>
      </c>
      <c r="AH103" s="220">
        <f>IF(AG103=1,G103,0)</f>
        <v>0</v>
      </c>
      <c r="AI103" s="220">
        <f>IF(AG103=2,G103,0)</f>
        <v>0</v>
      </c>
      <c r="AJ103" s="220">
        <f>IF(AG103=3,G103,0)</f>
        <v>0</v>
      </c>
      <c r="AK103" s="220">
        <f>IF(AG103=4,G103,0)</f>
        <v>0</v>
      </c>
      <c r="AL103" s="220">
        <f>IF(AG103=5,G103,0)</f>
        <v>0</v>
      </c>
      <c r="BH103" s="247">
        <v>1</v>
      </c>
      <c r="BI103" s="247">
        <v>1</v>
      </c>
    </row>
    <row r="104" spans="1:61" x14ac:dyDescent="0.2">
      <c r="A104" s="256"/>
      <c r="B104" s="260"/>
      <c r="C104" s="348" t="s">
        <v>401</v>
      </c>
      <c r="D104" s="349"/>
      <c r="E104" s="261">
        <v>22.8</v>
      </c>
      <c r="F104" s="262"/>
      <c r="G104" s="263"/>
      <c r="H104" s="264"/>
      <c r="I104" s="258"/>
      <c r="J104" s="265"/>
      <c r="K104" s="258"/>
    </row>
    <row r="105" spans="1:61" ht="33.75" x14ac:dyDescent="0.2">
      <c r="A105" s="303">
        <v>40</v>
      </c>
      <c r="B105" s="304" t="s">
        <v>498</v>
      </c>
      <c r="C105" s="305" t="s">
        <v>502</v>
      </c>
      <c r="D105" s="306" t="s">
        <v>177</v>
      </c>
      <c r="E105" s="308">
        <v>12.6</v>
      </c>
      <c r="F105" s="309"/>
      <c r="G105" s="308">
        <f>ROUND(E105*F105,2)</f>
        <v>0</v>
      </c>
      <c r="H105" s="307"/>
      <c r="I105" s="308">
        <f>ROUND(E105*H105,2)</f>
        <v>0</v>
      </c>
      <c r="J105" s="307"/>
      <c r="K105" s="308">
        <f>ROUND(E105*J105,2)</f>
        <v>0</v>
      </c>
    </row>
    <row r="106" spans="1:61" x14ac:dyDescent="0.2">
      <c r="A106" s="248">
        <v>41</v>
      </c>
      <c r="B106" s="249" t="s">
        <v>307</v>
      </c>
      <c r="C106" s="250" t="s">
        <v>314</v>
      </c>
      <c r="D106" s="251" t="s">
        <v>177</v>
      </c>
      <c r="E106" s="252">
        <v>35.659999999999997</v>
      </c>
      <c r="F106" s="252"/>
      <c r="G106" s="253">
        <f>E106*F106</f>
        <v>0</v>
      </c>
      <c r="H106" s="254">
        <v>0.129</v>
      </c>
      <c r="I106" s="255">
        <f>E106*H106</f>
        <v>4.6001399999999997</v>
      </c>
      <c r="J106" s="254"/>
      <c r="K106" s="255">
        <f>E106*J106</f>
        <v>0</v>
      </c>
      <c r="AG106" s="220">
        <v>1</v>
      </c>
      <c r="AH106" s="220">
        <f>IF(AG106=1,G106,0)</f>
        <v>0</v>
      </c>
      <c r="AI106" s="220">
        <f>IF(AG106=2,G106,0)</f>
        <v>0</v>
      </c>
      <c r="AJ106" s="220">
        <f>IF(AG106=3,G106,0)</f>
        <v>0</v>
      </c>
      <c r="AK106" s="220">
        <f>IF(AG106=4,G106,0)</f>
        <v>0</v>
      </c>
      <c r="AL106" s="220">
        <f>IF(AG106=5,G106,0)</f>
        <v>0</v>
      </c>
      <c r="BH106" s="247">
        <v>3</v>
      </c>
      <c r="BI106" s="247">
        <v>1</v>
      </c>
    </row>
    <row r="107" spans="1:61" x14ac:dyDescent="0.2">
      <c r="A107" s="256"/>
      <c r="B107" s="260"/>
      <c r="C107" s="350" t="s">
        <v>501</v>
      </c>
      <c r="D107" s="349"/>
      <c r="E107" s="286">
        <v>0</v>
      </c>
      <c r="F107" s="262"/>
      <c r="G107" s="263"/>
      <c r="H107" s="264"/>
      <c r="I107" s="258"/>
      <c r="J107" s="265"/>
      <c r="K107" s="258"/>
    </row>
    <row r="108" spans="1:61" x14ac:dyDescent="0.2">
      <c r="A108" s="266"/>
      <c r="B108" s="267" t="s">
        <v>100</v>
      </c>
      <c r="C108" s="268" t="s">
        <v>236</v>
      </c>
      <c r="D108" s="269"/>
      <c r="E108" s="270"/>
      <c r="F108" s="271"/>
      <c r="G108" s="272">
        <f>SUM(G97:G107)</f>
        <v>0</v>
      </c>
      <c r="H108" s="273"/>
      <c r="I108" s="274">
        <f>SUM(I97:I107)</f>
        <v>8.0476559999999999</v>
      </c>
      <c r="J108" s="273"/>
      <c r="K108" s="274">
        <f>SUM(K97:K107)</f>
        <v>0</v>
      </c>
      <c r="AH108" s="275">
        <f>SUM(AH97:AH107)</f>
        <v>0</v>
      </c>
      <c r="AI108" s="275">
        <f>SUM(AI97:AI107)</f>
        <v>0</v>
      </c>
      <c r="AJ108" s="275">
        <f>SUM(AJ97:AJ107)</f>
        <v>0</v>
      </c>
      <c r="AK108" s="275">
        <f>SUM(AK97:AK107)</f>
        <v>0</v>
      </c>
      <c r="AL108" s="275">
        <f>SUM(AL97:AL107)</f>
        <v>0</v>
      </c>
    </row>
    <row r="109" spans="1:61" x14ac:dyDescent="0.2">
      <c r="A109" s="237" t="s">
        <v>96</v>
      </c>
      <c r="B109" s="238" t="s">
        <v>241</v>
      </c>
      <c r="C109" s="239" t="s">
        <v>242</v>
      </c>
      <c r="D109" s="240"/>
      <c r="E109" s="241"/>
      <c r="F109" s="241"/>
      <c r="G109" s="242"/>
      <c r="H109" s="243"/>
      <c r="I109" s="244"/>
      <c r="J109" s="245"/>
      <c r="K109" s="246"/>
    </row>
    <row r="110" spans="1:61" x14ac:dyDescent="0.2">
      <c r="A110" s="248">
        <v>42</v>
      </c>
      <c r="B110" s="249" t="s">
        <v>244</v>
      </c>
      <c r="C110" s="250" t="s">
        <v>245</v>
      </c>
      <c r="D110" s="251" t="s">
        <v>156</v>
      </c>
      <c r="E110" s="252">
        <v>2.117</v>
      </c>
      <c r="F110" s="252"/>
      <c r="G110" s="253">
        <f>E110*F110</f>
        <v>0</v>
      </c>
      <c r="H110" s="254">
        <v>2.5249999999999999</v>
      </c>
      <c r="I110" s="255">
        <f>E110*H110</f>
        <v>5.3454249999999996</v>
      </c>
      <c r="J110" s="254">
        <v>0</v>
      </c>
      <c r="K110" s="255">
        <f>E110*J110</f>
        <v>0</v>
      </c>
      <c r="AG110" s="220">
        <v>1</v>
      </c>
      <c r="AH110" s="220">
        <f>IF(AG110=1,G110,0)</f>
        <v>0</v>
      </c>
      <c r="AI110" s="220">
        <f>IF(AG110=2,G110,0)</f>
        <v>0</v>
      </c>
      <c r="AJ110" s="220">
        <f>IF(AG110=3,G110,0)</f>
        <v>0</v>
      </c>
      <c r="AK110" s="220">
        <f>IF(AG110=4,G110,0)</f>
        <v>0</v>
      </c>
      <c r="AL110" s="220">
        <f>IF(AG110=5,G110,0)</f>
        <v>0</v>
      </c>
      <c r="BH110" s="247">
        <v>1</v>
      </c>
      <c r="BI110" s="247">
        <v>1</v>
      </c>
    </row>
    <row r="111" spans="1:61" x14ac:dyDescent="0.2">
      <c r="A111" s="256"/>
      <c r="B111" s="257"/>
      <c r="C111" s="339" t="s">
        <v>246</v>
      </c>
      <c r="D111" s="340"/>
      <c r="E111" s="340"/>
      <c r="F111" s="340"/>
      <c r="G111" s="341"/>
      <c r="I111" s="258"/>
      <c r="K111" s="258"/>
    </row>
    <row r="112" spans="1:61" x14ac:dyDescent="0.2">
      <c r="A112" s="256"/>
      <c r="B112" s="260"/>
      <c r="C112" s="348" t="s">
        <v>394</v>
      </c>
      <c r="D112" s="349"/>
      <c r="E112" s="261">
        <v>2.117</v>
      </c>
      <c r="F112" s="262"/>
      <c r="G112" s="263"/>
      <c r="H112" s="264"/>
      <c r="I112" s="258"/>
      <c r="J112" s="265"/>
      <c r="K112" s="258"/>
    </row>
    <row r="113" spans="1:61" x14ac:dyDescent="0.2">
      <c r="A113" s="248">
        <v>43</v>
      </c>
      <c r="B113" s="249" t="s">
        <v>247</v>
      </c>
      <c r="C113" s="250" t="s">
        <v>248</v>
      </c>
      <c r="D113" s="251" t="s">
        <v>177</v>
      </c>
      <c r="E113" s="252">
        <v>21.17</v>
      </c>
      <c r="F113" s="252"/>
      <c r="G113" s="253">
        <f>E113*F113</f>
        <v>0</v>
      </c>
      <c r="H113" s="254">
        <v>2.2000000000000001E-4</v>
      </c>
      <c r="I113" s="255">
        <f>E113*H113</f>
        <v>4.6574000000000008E-3</v>
      </c>
      <c r="J113" s="254">
        <v>0</v>
      </c>
      <c r="K113" s="255">
        <f>E113*J113</f>
        <v>0</v>
      </c>
      <c r="AG113" s="220">
        <v>1</v>
      </c>
      <c r="AH113" s="220">
        <f>IF(AG113=1,G113,0)</f>
        <v>0</v>
      </c>
      <c r="AI113" s="220">
        <f>IF(AG113=2,G113,0)</f>
        <v>0</v>
      </c>
      <c r="AJ113" s="220">
        <f>IF(AG113=3,G113,0)</f>
        <v>0</v>
      </c>
      <c r="AK113" s="220">
        <f>IF(AG113=4,G113,0)</f>
        <v>0</v>
      </c>
      <c r="AL113" s="220">
        <f>IF(AG113=5,G113,0)</f>
        <v>0</v>
      </c>
      <c r="BH113" s="247">
        <v>1</v>
      </c>
      <c r="BI113" s="247">
        <v>1</v>
      </c>
    </row>
    <row r="114" spans="1:61" x14ac:dyDescent="0.2">
      <c r="A114" s="256"/>
      <c r="B114" s="260"/>
      <c r="C114" s="348" t="s">
        <v>402</v>
      </c>
      <c r="D114" s="349"/>
      <c r="E114" s="261">
        <v>21.17</v>
      </c>
      <c r="F114" s="262"/>
      <c r="G114" s="263"/>
      <c r="H114" s="264"/>
      <c r="I114" s="258"/>
      <c r="J114" s="265"/>
      <c r="K114" s="258"/>
    </row>
    <row r="115" spans="1:61" x14ac:dyDescent="0.2">
      <c r="A115" s="248">
        <v>44</v>
      </c>
      <c r="B115" s="249" t="s">
        <v>249</v>
      </c>
      <c r="C115" s="250" t="s">
        <v>250</v>
      </c>
      <c r="D115" s="251" t="s">
        <v>156</v>
      </c>
      <c r="E115" s="252">
        <v>2.117</v>
      </c>
      <c r="F115" s="252"/>
      <c r="G115" s="253">
        <f>E115*F115</f>
        <v>0</v>
      </c>
      <c r="H115" s="254">
        <v>0</v>
      </c>
      <c r="I115" s="255">
        <f>E115*H115</f>
        <v>0</v>
      </c>
      <c r="J115" s="254">
        <v>0</v>
      </c>
      <c r="K115" s="255">
        <f>E115*J115</f>
        <v>0</v>
      </c>
      <c r="AG115" s="220">
        <v>1</v>
      </c>
      <c r="AH115" s="220">
        <f>IF(AG115=1,G115,0)</f>
        <v>0</v>
      </c>
      <c r="AI115" s="220">
        <f>IF(AG115=2,G115,0)</f>
        <v>0</v>
      </c>
      <c r="AJ115" s="220">
        <f>IF(AG115=3,G115,0)</f>
        <v>0</v>
      </c>
      <c r="AK115" s="220">
        <f>IF(AG115=4,G115,0)</f>
        <v>0</v>
      </c>
      <c r="AL115" s="220">
        <f>IF(AG115=5,G115,0)</f>
        <v>0</v>
      </c>
      <c r="BH115" s="247">
        <v>1</v>
      </c>
      <c r="BI115" s="247">
        <v>1</v>
      </c>
    </row>
    <row r="116" spans="1:61" x14ac:dyDescent="0.2">
      <c r="A116" s="256"/>
      <c r="B116" s="260"/>
      <c r="C116" s="348" t="s">
        <v>395</v>
      </c>
      <c r="D116" s="349"/>
      <c r="E116" s="261">
        <v>2.117</v>
      </c>
      <c r="F116" s="262"/>
      <c r="G116" s="263"/>
      <c r="H116" s="264"/>
      <c r="I116" s="258"/>
      <c r="J116" s="265"/>
      <c r="K116" s="258"/>
    </row>
    <row r="117" spans="1:61" x14ac:dyDescent="0.2">
      <c r="A117" s="266"/>
      <c r="B117" s="267" t="s">
        <v>100</v>
      </c>
      <c r="C117" s="268" t="s">
        <v>243</v>
      </c>
      <c r="D117" s="269"/>
      <c r="E117" s="270"/>
      <c r="F117" s="271"/>
      <c r="G117" s="272">
        <f>SUM(G109:G116)</f>
        <v>0</v>
      </c>
      <c r="H117" s="273"/>
      <c r="I117" s="274">
        <f>SUM(I109:I116)</f>
        <v>5.3500823999999998</v>
      </c>
      <c r="J117" s="273"/>
      <c r="K117" s="274">
        <f>SUM(K109:K116)</f>
        <v>0</v>
      </c>
      <c r="AH117" s="275">
        <f>SUM(AH109:AH116)</f>
        <v>0</v>
      </c>
      <c r="AI117" s="275">
        <f>SUM(AI109:AI116)</f>
        <v>0</v>
      </c>
      <c r="AJ117" s="275">
        <f>SUM(AJ109:AJ116)</f>
        <v>0</v>
      </c>
      <c r="AK117" s="275">
        <f>SUM(AK109:AK116)</f>
        <v>0</v>
      </c>
      <c r="AL117" s="275">
        <f>SUM(AL109:AL116)</f>
        <v>0</v>
      </c>
    </row>
    <row r="118" spans="1:61" x14ac:dyDescent="0.2">
      <c r="A118" s="237" t="s">
        <v>96</v>
      </c>
      <c r="B118" s="238" t="s">
        <v>251</v>
      </c>
      <c r="C118" s="239" t="s">
        <v>252</v>
      </c>
      <c r="D118" s="240"/>
      <c r="E118" s="241"/>
      <c r="F118" s="241"/>
      <c r="G118" s="242"/>
      <c r="H118" s="243"/>
      <c r="I118" s="244"/>
      <c r="J118" s="245"/>
      <c r="K118" s="246"/>
    </row>
    <row r="119" spans="1:61" x14ac:dyDescent="0.2">
      <c r="A119" s="248">
        <v>45</v>
      </c>
      <c r="B119" s="249" t="s">
        <v>254</v>
      </c>
      <c r="C119" s="250" t="s">
        <v>255</v>
      </c>
      <c r="D119" s="251" t="s">
        <v>191</v>
      </c>
      <c r="E119" s="252">
        <v>12</v>
      </c>
      <c r="F119" s="252"/>
      <c r="G119" s="253">
        <f>E119*F119</f>
        <v>0</v>
      </c>
      <c r="H119" s="254">
        <v>0</v>
      </c>
      <c r="I119" s="255">
        <f>E119*H119</f>
        <v>0</v>
      </c>
      <c r="J119" s="254">
        <v>0</v>
      </c>
      <c r="K119" s="255">
        <f>E119*J119</f>
        <v>0</v>
      </c>
      <c r="AG119" s="220">
        <v>1</v>
      </c>
      <c r="AH119" s="220">
        <f>IF(AG119=1,G119,0)</f>
        <v>0</v>
      </c>
      <c r="AI119" s="220">
        <f>IF(AG119=2,G119,0)</f>
        <v>0</v>
      </c>
      <c r="AJ119" s="220">
        <f>IF(AG119=3,G119,0)</f>
        <v>0</v>
      </c>
      <c r="AK119" s="220">
        <f>IF(AG119=4,G119,0)</f>
        <v>0</v>
      </c>
      <c r="AL119" s="220">
        <f>IF(AG119=5,G119,0)</f>
        <v>0</v>
      </c>
      <c r="BH119" s="247">
        <v>1</v>
      </c>
      <c r="BI119" s="247">
        <v>1</v>
      </c>
    </row>
    <row r="120" spans="1:61" x14ac:dyDescent="0.2">
      <c r="A120" s="266"/>
      <c r="B120" s="267" t="s">
        <v>100</v>
      </c>
      <c r="C120" s="268" t="s">
        <v>253</v>
      </c>
      <c r="D120" s="269"/>
      <c r="E120" s="270"/>
      <c r="F120" s="271"/>
      <c r="G120" s="272">
        <f>SUM(G118:G119)</f>
        <v>0</v>
      </c>
      <c r="H120" s="273"/>
      <c r="I120" s="274">
        <f>SUM(I118:I119)</f>
        <v>0</v>
      </c>
      <c r="J120" s="273"/>
      <c r="K120" s="274">
        <f>SUM(K118:K119)</f>
        <v>0</v>
      </c>
      <c r="AH120" s="275">
        <f>SUM(AH118:AH119)</f>
        <v>0</v>
      </c>
      <c r="AI120" s="275">
        <f>SUM(AI118:AI119)</f>
        <v>0</v>
      </c>
      <c r="AJ120" s="275">
        <f>SUM(AJ118:AJ119)</f>
        <v>0</v>
      </c>
      <c r="AK120" s="275">
        <f>SUM(AK118:AK119)</f>
        <v>0</v>
      </c>
      <c r="AL120" s="275">
        <f>SUM(AL118:AL119)</f>
        <v>0</v>
      </c>
    </row>
    <row r="121" spans="1:61" x14ac:dyDescent="0.2">
      <c r="A121" s="237" t="s">
        <v>96</v>
      </c>
      <c r="B121" s="238" t="s">
        <v>256</v>
      </c>
      <c r="C121" s="239" t="s">
        <v>257</v>
      </c>
      <c r="D121" s="240"/>
      <c r="E121" s="241"/>
      <c r="F121" s="241"/>
      <c r="G121" s="242"/>
      <c r="H121" s="243"/>
      <c r="I121" s="244"/>
      <c r="J121" s="245"/>
      <c r="K121" s="246"/>
    </row>
    <row r="122" spans="1:61" x14ac:dyDescent="0.2">
      <c r="A122" s="248">
        <v>46</v>
      </c>
      <c r="B122" s="249" t="s">
        <v>259</v>
      </c>
      <c r="C122" s="250" t="s">
        <v>358</v>
      </c>
      <c r="D122" s="251" t="s">
        <v>191</v>
      </c>
      <c r="E122" s="252">
        <v>47</v>
      </c>
      <c r="F122" s="252"/>
      <c r="G122" s="253">
        <f t="shared" ref="G122:G129" si="0">E122*F122</f>
        <v>0</v>
      </c>
      <c r="H122" s="254">
        <v>0.185</v>
      </c>
      <c r="I122" s="255">
        <f t="shared" ref="I122:I129" si="1">E122*H122</f>
        <v>8.6950000000000003</v>
      </c>
      <c r="J122" s="254">
        <v>0</v>
      </c>
      <c r="K122" s="255">
        <f t="shared" ref="K122:K129" si="2">E122*J122</f>
        <v>0</v>
      </c>
      <c r="AG122" s="220">
        <v>1</v>
      </c>
      <c r="AH122" s="220">
        <f t="shared" ref="AH122:AH129" si="3">IF(AG122=1,G122,0)</f>
        <v>0</v>
      </c>
      <c r="AI122" s="220">
        <f t="shared" ref="AI122:AI129" si="4">IF(AG122=2,G122,0)</f>
        <v>0</v>
      </c>
      <c r="AJ122" s="220">
        <f t="shared" ref="AJ122:AJ129" si="5">IF(AG122=3,G122,0)</f>
        <v>0</v>
      </c>
      <c r="AK122" s="220">
        <f t="shared" ref="AK122:AK129" si="6">IF(AG122=4,G122,0)</f>
        <v>0</v>
      </c>
      <c r="AL122" s="220">
        <f t="shared" ref="AL122:AL129" si="7">IF(AG122=5,G122,0)</f>
        <v>0</v>
      </c>
      <c r="BH122" s="247">
        <v>1</v>
      </c>
      <c r="BI122" s="247">
        <v>1</v>
      </c>
    </row>
    <row r="123" spans="1:61" x14ac:dyDescent="0.2">
      <c r="A123" s="248">
        <v>47</v>
      </c>
      <c r="B123" s="249" t="s">
        <v>373</v>
      </c>
      <c r="C123" s="250" t="s">
        <v>374</v>
      </c>
      <c r="D123" s="251" t="s">
        <v>191</v>
      </c>
      <c r="E123" s="252">
        <v>19</v>
      </c>
      <c r="F123" s="252"/>
      <c r="G123" s="253">
        <f t="shared" si="0"/>
        <v>0</v>
      </c>
      <c r="H123" s="254">
        <v>0</v>
      </c>
      <c r="I123" s="255">
        <f t="shared" si="1"/>
        <v>0</v>
      </c>
      <c r="J123" s="254">
        <v>0</v>
      </c>
      <c r="K123" s="255">
        <f t="shared" si="2"/>
        <v>0</v>
      </c>
      <c r="AG123" s="220">
        <v>1</v>
      </c>
      <c r="AH123" s="220">
        <f t="shared" si="3"/>
        <v>0</v>
      </c>
      <c r="AI123" s="220">
        <f t="shared" si="4"/>
        <v>0</v>
      </c>
      <c r="AJ123" s="220">
        <f t="shared" si="5"/>
        <v>0</v>
      </c>
      <c r="AK123" s="220">
        <f t="shared" si="6"/>
        <v>0</v>
      </c>
      <c r="AL123" s="220">
        <f t="shared" si="7"/>
        <v>0</v>
      </c>
      <c r="BH123" s="247">
        <v>1</v>
      </c>
      <c r="BI123" s="247">
        <v>1</v>
      </c>
    </row>
    <row r="124" spans="1:61" s="301" customFormat="1" x14ac:dyDescent="0.2">
      <c r="A124" s="293">
        <v>48</v>
      </c>
      <c r="B124" s="294" t="s">
        <v>308</v>
      </c>
      <c r="C124" s="295" t="s">
        <v>309</v>
      </c>
      <c r="D124" s="296" t="s">
        <v>191</v>
      </c>
      <c r="E124" s="297">
        <v>19</v>
      </c>
      <c r="F124" s="297"/>
      <c r="G124" s="298">
        <f t="shared" si="0"/>
        <v>0</v>
      </c>
      <c r="H124" s="299">
        <v>0</v>
      </c>
      <c r="I124" s="300">
        <f t="shared" si="1"/>
        <v>0</v>
      </c>
      <c r="J124" s="299">
        <v>0</v>
      </c>
      <c r="K124" s="300">
        <f t="shared" si="2"/>
        <v>0</v>
      </c>
      <c r="AG124" s="301">
        <v>1</v>
      </c>
      <c r="AH124" s="301">
        <f t="shared" si="3"/>
        <v>0</v>
      </c>
      <c r="AI124" s="301">
        <f t="shared" si="4"/>
        <v>0</v>
      </c>
      <c r="AJ124" s="301">
        <f t="shared" si="5"/>
        <v>0</v>
      </c>
      <c r="AK124" s="301">
        <f t="shared" si="6"/>
        <v>0</v>
      </c>
      <c r="AL124" s="301">
        <f t="shared" si="7"/>
        <v>0</v>
      </c>
      <c r="BH124" s="302">
        <v>1</v>
      </c>
      <c r="BI124" s="302">
        <v>1</v>
      </c>
    </row>
    <row r="125" spans="1:61" s="301" customFormat="1" x14ac:dyDescent="0.2">
      <c r="A125" s="293">
        <v>49</v>
      </c>
      <c r="B125" s="294" t="s">
        <v>376</v>
      </c>
      <c r="C125" s="295" t="s">
        <v>377</v>
      </c>
      <c r="D125" s="296" t="s">
        <v>191</v>
      </c>
      <c r="E125" s="297">
        <v>19</v>
      </c>
      <c r="F125" s="297"/>
      <c r="G125" s="298">
        <f t="shared" si="0"/>
        <v>0</v>
      </c>
      <c r="H125" s="299">
        <v>0</v>
      </c>
      <c r="I125" s="300">
        <f t="shared" si="1"/>
        <v>0</v>
      </c>
      <c r="J125" s="299">
        <v>0</v>
      </c>
      <c r="K125" s="300">
        <f t="shared" si="2"/>
        <v>0</v>
      </c>
      <c r="AG125" s="301">
        <v>1</v>
      </c>
      <c r="AH125" s="301">
        <f t="shared" si="3"/>
        <v>0</v>
      </c>
      <c r="AI125" s="301">
        <f t="shared" si="4"/>
        <v>0</v>
      </c>
      <c r="AJ125" s="301">
        <f t="shared" si="5"/>
        <v>0</v>
      </c>
      <c r="AK125" s="301">
        <f t="shared" si="6"/>
        <v>0</v>
      </c>
      <c r="AL125" s="301">
        <f t="shared" si="7"/>
        <v>0</v>
      </c>
      <c r="BH125" s="302">
        <v>1</v>
      </c>
      <c r="BI125" s="302">
        <v>1</v>
      </c>
    </row>
    <row r="126" spans="1:61" s="301" customFormat="1" x14ac:dyDescent="0.2">
      <c r="A126" s="293">
        <v>50</v>
      </c>
      <c r="B126" s="294" t="s">
        <v>354</v>
      </c>
      <c r="C126" s="295" t="s">
        <v>484</v>
      </c>
      <c r="D126" s="296" t="s">
        <v>207</v>
      </c>
      <c r="E126" s="297">
        <v>19</v>
      </c>
      <c r="F126" s="297"/>
      <c r="G126" s="298">
        <f t="shared" si="0"/>
        <v>0</v>
      </c>
      <c r="H126" s="299">
        <v>9.8900000000000002E-2</v>
      </c>
      <c r="I126" s="300">
        <f t="shared" si="1"/>
        <v>1.8791</v>
      </c>
      <c r="J126" s="299"/>
      <c r="K126" s="300">
        <f t="shared" si="2"/>
        <v>0</v>
      </c>
      <c r="AG126" s="301">
        <v>1</v>
      </c>
      <c r="AH126" s="301">
        <f t="shared" si="3"/>
        <v>0</v>
      </c>
      <c r="AI126" s="301">
        <f t="shared" si="4"/>
        <v>0</v>
      </c>
      <c r="AJ126" s="301">
        <f t="shared" si="5"/>
        <v>0</v>
      </c>
      <c r="AK126" s="301">
        <f t="shared" si="6"/>
        <v>0</v>
      </c>
      <c r="AL126" s="301">
        <f t="shared" si="7"/>
        <v>0</v>
      </c>
      <c r="BH126" s="302">
        <v>3</v>
      </c>
      <c r="BI126" s="302">
        <v>1</v>
      </c>
    </row>
    <row r="127" spans="1:61" s="301" customFormat="1" x14ac:dyDescent="0.2">
      <c r="A127" s="293">
        <v>51</v>
      </c>
      <c r="B127" s="294" t="s">
        <v>262</v>
      </c>
      <c r="C127" s="295" t="s">
        <v>485</v>
      </c>
      <c r="D127" s="296" t="s">
        <v>207</v>
      </c>
      <c r="E127" s="297">
        <v>26</v>
      </c>
      <c r="F127" s="297"/>
      <c r="G127" s="298">
        <f t="shared" si="0"/>
        <v>0</v>
      </c>
      <c r="H127" s="299">
        <v>4.5999999999999999E-2</v>
      </c>
      <c r="I127" s="300">
        <f t="shared" si="1"/>
        <v>1.196</v>
      </c>
      <c r="J127" s="299"/>
      <c r="K127" s="300">
        <f t="shared" si="2"/>
        <v>0</v>
      </c>
      <c r="AG127" s="301">
        <v>1</v>
      </c>
      <c r="AH127" s="301">
        <f t="shared" si="3"/>
        <v>0</v>
      </c>
      <c r="AI127" s="301">
        <f t="shared" si="4"/>
        <v>0</v>
      </c>
      <c r="AJ127" s="301">
        <f t="shared" si="5"/>
        <v>0</v>
      </c>
      <c r="AK127" s="301">
        <f t="shared" si="6"/>
        <v>0</v>
      </c>
      <c r="AL127" s="301">
        <f t="shared" si="7"/>
        <v>0</v>
      </c>
      <c r="BH127" s="302">
        <v>3</v>
      </c>
      <c r="BI127" s="302">
        <v>1</v>
      </c>
    </row>
    <row r="128" spans="1:61" s="301" customFormat="1" x14ac:dyDescent="0.2">
      <c r="A128" s="293">
        <v>52</v>
      </c>
      <c r="B128" s="294" t="s">
        <v>315</v>
      </c>
      <c r="C128" s="295" t="s">
        <v>316</v>
      </c>
      <c r="D128" s="296" t="s">
        <v>207</v>
      </c>
      <c r="E128" s="297">
        <v>1</v>
      </c>
      <c r="F128" s="297"/>
      <c r="G128" s="298">
        <f t="shared" si="0"/>
        <v>0</v>
      </c>
      <c r="H128" s="299">
        <v>5.1999999999999998E-2</v>
      </c>
      <c r="I128" s="300">
        <f t="shared" si="1"/>
        <v>5.1999999999999998E-2</v>
      </c>
      <c r="J128" s="299"/>
      <c r="K128" s="300">
        <f t="shared" si="2"/>
        <v>0</v>
      </c>
      <c r="AG128" s="301">
        <v>1</v>
      </c>
      <c r="AH128" s="301">
        <f t="shared" si="3"/>
        <v>0</v>
      </c>
      <c r="AI128" s="301">
        <f t="shared" si="4"/>
        <v>0</v>
      </c>
      <c r="AJ128" s="301">
        <f t="shared" si="5"/>
        <v>0</v>
      </c>
      <c r="AK128" s="301">
        <f t="shared" si="6"/>
        <v>0</v>
      </c>
      <c r="AL128" s="301">
        <f t="shared" si="7"/>
        <v>0</v>
      </c>
      <c r="BH128" s="302">
        <v>3</v>
      </c>
      <c r="BI128" s="302">
        <v>1</v>
      </c>
    </row>
    <row r="129" spans="1:61" s="301" customFormat="1" x14ac:dyDescent="0.2">
      <c r="A129" s="293">
        <v>53</v>
      </c>
      <c r="B129" s="294" t="s">
        <v>317</v>
      </c>
      <c r="C129" s="295" t="s">
        <v>318</v>
      </c>
      <c r="D129" s="296" t="s">
        <v>207</v>
      </c>
      <c r="E129" s="297">
        <v>1</v>
      </c>
      <c r="F129" s="297"/>
      <c r="G129" s="298">
        <f t="shared" si="0"/>
        <v>0</v>
      </c>
      <c r="H129" s="299">
        <v>6.9000000000000006E-2</v>
      </c>
      <c r="I129" s="300">
        <f t="shared" si="1"/>
        <v>6.9000000000000006E-2</v>
      </c>
      <c r="J129" s="299"/>
      <c r="K129" s="300">
        <f t="shared" si="2"/>
        <v>0</v>
      </c>
      <c r="AG129" s="301">
        <v>1</v>
      </c>
      <c r="AH129" s="301">
        <f t="shared" si="3"/>
        <v>0</v>
      </c>
      <c r="AI129" s="301">
        <f t="shared" si="4"/>
        <v>0</v>
      </c>
      <c r="AJ129" s="301">
        <f t="shared" si="5"/>
        <v>0</v>
      </c>
      <c r="AK129" s="301">
        <f t="shared" si="6"/>
        <v>0</v>
      </c>
      <c r="AL129" s="301">
        <f t="shared" si="7"/>
        <v>0</v>
      </c>
      <c r="BH129" s="302">
        <v>3</v>
      </c>
      <c r="BI129" s="302">
        <v>1</v>
      </c>
    </row>
    <row r="130" spans="1:61" x14ac:dyDescent="0.2">
      <c r="A130" s="266"/>
      <c r="B130" s="267" t="s">
        <v>100</v>
      </c>
      <c r="C130" s="268" t="s">
        <v>258</v>
      </c>
      <c r="D130" s="269"/>
      <c r="E130" s="270"/>
      <c r="F130" s="271"/>
      <c r="G130" s="272">
        <f>SUM(G121:G129)</f>
        <v>0</v>
      </c>
      <c r="H130" s="273"/>
      <c r="I130" s="274">
        <f>SUM(I121:I129)</f>
        <v>11.8911</v>
      </c>
      <c r="J130" s="273"/>
      <c r="K130" s="274">
        <f>SUM(K121:K129)</f>
        <v>0</v>
      </c>
      <c r="AH130" s="275">
        <f>SUM(AH121:AH129)</f>
        <v>0</v>
      </c>
      <c r="AI130" s="275">
        <f>SUM(AI121:AI129)</f>
        <v>0</v>
      </c>
      <c r="AJ130" s="275">
        <f>SUM(AJ121:AJ129)</f>
        <v>0</v>
      </c>
      <c r="AK130" s="275">
        <f>SUM(AK121:AK129)</f>
        <v>0</v>
      </c>
      <c r="AL130" s="275">
        <f>SUM(AL121:AL129)</f>
        <v>0</v>
      </c>
    </row>
    <row r="131" spans="1:61" x14ac:dyDescent="0.2">
      <c r="A131" s="237" t="s">
        <v>96</v>
      </c>
      <c r="B131" s="238" t="s">
        <v>263</v>
      </c>
      <c r="C131" s="239" t="s">
        <v>264</v>
      </c>
      <c r="D131" s="240"/>
      <c r="E131" s="241"/>
      <c r="F131" s="241"/>
      <c r="G131" s="242"/>
      <c r="H131" s="243"/>
      <c r="I131" s="244"/>
      <c r="J131" s="245"/>
      <c r="K131" s="246"/>
    </row>
    <row r="132" spans="1:61" x14ac:dyDescent="0.2">
      <c r="A132" s="248">
        <v>54</v>
      </c>
      <c r="B132" s="249" t="s">
        <v>266</v>
      </c>
      <c r="C132" s="250" t="s">
        <v>267</v>
      </c>
      <c r="D132" s="251" t="s">
        <v>481</v>
      </c>
      <c r="E132" s="252">
        <v>1</v>
      </c>
      <c r="F132" s="252"/>
      <c r="G132" s="253">
        <f>E132*F132</f>
        <v>0</v>
      </c>
      <c r="H132" s="254"/>
      <c r="I132" s="255">
        <f>E132*H132</f>
        <v>0</v>
      </c>
      <c r="J132" s="254"/>
      <c r="K132" s="255">
        <f>E132*J132</f>
        <v>0</v>
      </c>
      <c r="AG132" s="220">
        <v>1</v>
      </c>
      <c r="AH132" s="220">
        <f>IF(AG132=1,G132,0)</f>
        <v>0</v>
      </c>
      <c r="AI132" s="220">
        <f>IF(AG132=2,G132,0)</f>
        <v>0</v>
      </c>
      <c r="AJ132" s="220">
        <f>IF(AG132=3,G132,0)</f>
        <v>0</v>
      </c>
      <c r="AK132" s="220">
        <f>IF(AG132=4,G132,0)</f>
        <v>0</v>
      </c>
      <c r="AL132" s="220">
        <f>IF(AG132=5,G132,0)</f>
        <v>0</v>
      </c>
      <c r="BH132" s="247">
        <v>6</v>
      </c>
      <c r="BI132" s="247">
        <v>1</v>
      </c>
    </row>
    <row r="133" spans="1:61" x14ac:dyDescent="0.2">
      <c r="A133" s="256"/>
      <c r="B133" s="257"/>
      <c r="C133" s="339"/>
      <c r="D133" s="340"/>
      <c r="E133" s="340"/>
      <c r="F133" s="340"/>
      <c r="G133" s="341"/>
      <c r="I133" s="258"/>
      <c r="K133" s="258"/>
    </row>
    <row r="134" spans="1:61" x14ac:dyDescent="0.2">
      <c r="A134" s="266"/>
      <c r="B134" s="267" t="s">
        <v>100</v>
      </c>
      <c r="C134" s="268" t="s">
        <v>265</v>
      </c>
      <c r="D134" s="269"/>
      <c r="E134" s="270"/>
      <c r="F134" s="271"/>
      <c r="G134" s="272">
        <f>SUM(G131:G133)</f>
        <v>0</v>
      </c>
      <c r="H134" s="273"/>
      <c r="I134" s="274">
        <f>SUM(I131:I133)</f>
        <v>0</v>
      </c>
      <c r="J134" s="273"/>
      <c r="K134" s="274">
        <f>SUM(K131:K133)</f>
        <v>0</v>
      </c>
      <c r="AH134" s="275">
        <f>SUM(AH131:AH133)</f>
        <v>0</v>
      </c>
      <c r="AI134" s="275">
        <f>SUM(AI131:AI133)</f>
        <v>0</v>
      </c>
      <c r="AJ134" s="275">
        <f>SUM(AJ131:AJ133)</f>
        <v>0</v>
      </c>
      <c r="AK134" s="275">
        <f>SUM(AK131:AK133)</f>
        <v>0</v>
      </c>
      <c r="AL134" s="275">
        <f>SUM(AL131:AL133)</f>
        <v>0</v>
      </c>
    </row>
    <row r="135" spans="1:61" x14ac:dyDescent="0.2">
      <c r="A135" s="237" t="s">
        <v>96</v>
      </c>
      <c r="B135" s="238" t="s">
        <v>268</v>
      </c>
      <c r="C135" s="239" t="s">
        <v>269</v>
      </c>
      <c r="D135" s="240"/>
      <c r="E135" s="241"/>
      <c r="F135" s="241"/>
      <c r="G135" s="242"/>
      <c r="H135" s="243"/>
      <c r="I135" s="244"/>
      <c r="J135" s="245"/>
      <c r="K135" s="246"/>
    </row>
    <row r="136" spans="1:61" x14ac:dyDescent="0.2">
      <c r="A136" s="248">
        <v>55</v>
      </c>
      <c r="B136" s="249" t="s">
        <v>271</v>
      </c>
      <c r="C136" s="250" t="s">
        <v>272</v>
      </c>
      <c r="D136" s="251" t="s">
        <v>224</v>
      </c>
      <c r="E136" s="252">
        <v>94.7</v>
      </c>
      <c r="F136" s="252"/>
      <c r="G136" s="253">
        <f>E136*F136</f>
        <v>0</v>
      </c>
      <c r="H136" s="254">
        <v>0</v>
      </c>
      <c r="I136" s="255">
        <f>E136*H136</f>
        <v>0</v>
      </c>
      <c r="J136" s="254"/>
      <c r="K136" s="255">
        <f>E136*J136</f>
        <v>0</v>
      </c>
      <c r="AG136" s="220">
        <v>1</v>
      </c>
      <c r="AH136" s="220">
        <f>IF(AG136=1,G136,0)</f>
        <v>0</v>
      </c>
      <c r="AI136" s="220">
        <f>IF(AG136=2,G136,0)</f>
        <v>0</v>
      </c>
      <c r="AJ136" s="220">
        <f>IF(AG136=3,G136,0)</f>
        <v>0</v>
      </c>
      <c r="AK136" s="220">
        <f>IF(AG136=4,G136,0)</f>
        <v>0</v>
      </c>
      <c r="AL136" s="220">
        <f>IF(AG136=5,G136,0)</f>
        <v>0</v>
      </c>
      <c r="BH136" s="247">
        <v>7</v>
      </c>
      <c r="BI136" s="247">
        <v>1</v>
      </c>
    </row>
    <row r="137" spans="1:61" x14ac:dyDescent="0.2">
      <c r="A137" s="266"/>
      <c r="B137" s="267" t="s">
        <v>100</v>
      </c>
      <c r="C137" s="268" t="s">
        <v>270</v>
      </c>
      <c r="D137" s="269"/>
      <c r="E137" s="270"/>
      <c r="F137" s="271"/>
      <c r="G137" s="272">
        <f>SUM(G135:G136)</f>
        <v>0</v>
      </c>
      <c r="H137" s="273"/>
      <c r="I137" s="274">
        <f>SUM(I135:I136)</f>
        <v>0</v>
      </c>
      <c r="J137" s="273"/>
      <c r="K137" s="274">
        <f>SUM(K135:K136)</f>
        <v>0</v>
      </c>
      <c r="AH137" s="275">
        <f>SUM(AH135:AH136)</f>
        <v>0</v>
      </c>
      <c r="AI137" s="275">
        <f>SUM(AI135:AI136)</f>
        <v>0</v>
      </c>
      <c r="AJ137" s="275">
        <f>SUM(AJ135:AJ136)</f>
        <v>0</v>
      </c>
      <c r="AK137" s="275">
        <f>SUM(AK135:AK136)</f>
        <v>0</v>
      </c>
      <c r="AL137" s="275">
        <f>SUM(AL135:AL136)</f>
        <v>0</v>
      </c>
    </row>
    <row r="138" spans="1:61" x14ac:dyDescent="0.2">
      <c r="A138" s="237" t="s">
        <v>96</v>
      </c>
      <c r="B138" s="238" t="s">
        <v>273</v>
      </c>
      <c r="C138" s="239" t="s">
        <v>274</v>
      </c>
      <c r="D138" s="240"/>
      <c r="E138" s="241"/>
      <c r="F138" s="241"/>
      <c r="G138" s="242"/>
      <c r="H138" s="243"/>
      <c r="I138" s="244"/>
      <c r="J138" s="245"/>
      <c r="K138" s="246"/>
    </row>
    <row r="139" spans="1:61" ht="22.5" x14ac:dyDescent="0.2">
      <c r="A139" s="248">
        <v>56</v>
      </c>
      <c r="B139" s="249" t="s">
        <v>276</v>
      </c>
      <c r="C139" s="250" t="s">
        <v>482</v>
      </c>
      <c r="D139" s="251" t="s">
        <v>99</v>
      </c>
      <c r="E139" s="252">
        <v>2</v>
      </c>
      <c r="F139" s="252"/>
      <c r="G139" s="253">
        <f>E139*F139</f>
        <v>0</v>
      </c>
      <c r="H139" s="254">
        <v>2.0000000000000001E-4</v>
      </c>
      <c r="I139" s="255">
        <f>E139*H139</f>
        <v>4.0000000000000002E-4</v>
      </c>
      <c r="J139" s="254">
        <v>0</v>
      </c>
      <c r="K139" s="255">
        <f>E139*J139</f>
        <v>0</v>
      </c>
      <c r="AG139" s="220">
        <v>2</v>
      </c>
      <c r="AH139" s="220">
        <f>IF(AG139=1,G139,0)</f>
        <v>0</v>
      </c>
      <c r="AI139" s="220">
        <f>IF(AG139=2,G139,0)</f>
        <v>0</v>
      </c>
      <c r="AJ139" s="220">
        <f>IF(AG139=3,G139,0)</f>
        <v>0</v>
      </c>
      <c r="AK139" s="220">
        <f>IF(AG139=4,G139,0)</f>
        <v>0</v>
      </c>
      <c r="AL139" s="220">
        <f>IF(AG139=5,G139,0)</f>
        <v>0</v>
      </c>
      <c r="BH139" s="247">
        <v>1</v>
      </c>
      <c r="BI139" s="247">
        <v>7</v>
      </c>
    </row>
    <row r="140" spans="1:61" ht="22.5" x14ac:dyDescent="0.2">
      <c r="A140" s="248">
        <v>57</v>
      </c>
      <c r="B140" s="249" t="s">
        <v>277</v>
      </c>
      <c r="C140" s="250" t="s">
        <v>483</v>
      </c>
      <c r="D140" s="251" t="s">
        <v>99</v>
      </c>
      <c r="E140" s="252">
        <v>1</v>
      </c>
      <c r="F140" s="252"/>
      <c r="G140" s="253">
        <f>E140*F140</f>
        <v>0</v>
      </c>
      <c r="H140" s="254">
        <v>2.0000000000000001E-4</v>
      </c>
      <c r="I140" s="255">
        <f>E140*H140</f>
        <v>2.0000000000000001E-4</v>
      </c>
      <c r="J140" s="254">
        <v>0</v>
      </c>
      <c r="K140" s="255">
        <f>E140*J140</f>
        <v>0</v>
      </c>
      <c r="AG140" s="220">
        <v>2</v>
      </c>
      <c r="AH140" s="220">
        <f>IF(AG140=1,G140,0)</f>
        <v>0</v>
      </c>
      <c r="AI140" s="220">
        <f>IF(AG140=2,G140,0)</f>
        <v>0</v>
      </c>
      <c r="AJ140" s="220">
        <f>IF(AG140=3,G140,0)</f>
        <v>0</v>
      </c>
      <c r="AK140" s="220">
        <f>IF(AG140=4,G140,0)</f>
        <v>0</v>
      </c>
      <c r="AL140" s="220">
        <f>IF(AG140=5,G140,0)</f>
        <v>0</v>
      </c>
      <c r="BH140" s="247">
        <v>1</v>
      </c>
      <c r="BI140" s="247">
        <v>7</v>
      </c>
    </row>
    <row r="141" spans="1:61" x14ac:dyDescent="0.2">
      <c r="A141" s="266"/>
      <c r="B141" s="267" t="s">
        <v>100</v>
      </c>
      <c r="C141" s="268" t="s">
        <v>275</v>
      </c>
      <c r="D141" s="269"/>
      <c r="E141" s="270"/>
      <c r="F141" s="271"/>
      <c r="G141" s="272">
        <f>SUM(G138:G140)</f>
        <v>0</v>
      </c>
      <c r="H141" s="273"/>
      <c r="I141" s="274">
        <f>SUM(I138:I140)</f>
        <v>6.0000000000000006E-4</v>
      </c>
      <c r="J141" s="273"/>
      <c r="K141" s="274">
        <f>SUM(K138:K140)</f>
        <v>0</v>
      </c>
      <c r="AH141" s="275">
        <f>SUM(AH138:AH140)</f>
        <v>0</v>
      </c>
      <c r="AI141" s="275">
        <f>SUM(AI138:AI140)</f>
        <v>0</v>
      </c>
      <c r="AJ141" s="275">
        <f>SUM(AJ138:AJ140)</f>
        <v>0</v>
      </c>
      <c r="AK141" s="275">
        <f>SUM(AK138:AK140)</f>
        <v>0</v>
      </c>
      <c r="AL141" s="275">
        <f>SUM(AL138:AL140)</f>
        <v>0</v>
      </c>
    </row>
    <row r="142" spans="1:61" x14ac:dyDescent="0.2">
      <c r="A142" s="237" t="s">
        <v>96</v>
      </c>
      <c r="B142" s="238" t="s">
        <v>278</v>
      </c>
      <c r="C142" s="239" t="s">
        <v>279</v>
      </c>
      <c r="D142" s="240"/>
      <c r="E142" s="241"/>
      <c r="F142" s="241"/>
      <c r="G142" s="242"/>
      <c r="H142" s="243"/>
      <c r="I142" s="244"/>
      <c r="J142" s="245"/>
      <c r="K142" s="246"/>
    </row>
    <row r="143" spans="1:61" x14ac:dyDescent="0.2">
      <c r="A143" s="248">
        <v>59</v>
      </c>
      <c r="B143" s="249" t="s">
        <v>281</v>
      </c>
      <c r="C143" s="250" t="s">
        <v>328</v>
      </c>
      <c r="D143" s="251" t="s">
        <v>224</v>
      </c>
      <c r="E143" s="252">
        <v>32.69</v>
      </c>
      <c r="F143" s="252"/>
      <c r="G143" s="253">
        <f>E143*F143</f>
        <v>0</v>
      </c>
      <c r="H143" s="254">
        <v>0</v>
      </c>
      <c r="I143" s="255">
        <f>E143*H143</f>
        <v>0</v>
      </c>
      <c r="J143" s="254"/>
      <c r="K143" s="255">
        <f>E143*J143</f>
        <v>0</v>
      </c>
      <c r="AG143" s="220">
        <v>1</v>
      </c>
      <c r="AH143" s="220">
        <f>IF(AG143=1,G143,0)</f>
        <v>0</v>
      </c>
      <c r="AI143" s="220">
        <f>IF(AG143=2,G143,0)</f>
        <v>0</v>
      </c>
      <c r="AJ143" s="220">
        <f>IF(AG143=3,G143,0)</f>
        <v>0</v>
      </c>
      <c r="AK143" s="220">
        <f>IF(AG143=4,G143,0)</f>
        <v>0</v>
      </c>
      <c r="AL143" s="220">
        <f>IF(AG143=5,G143,0)</f>
        <v>0</v>
      </c>
      <c r="BH143" s="247">
        <v>8</v>
      </c>
      <c r="BI143" s="247">
        <v>0</v>
      </c>
    </row>
    <row r="144" spans="1:61" x14ac:dyDescent="0.2">
      <c r="A144" s="248">
        <v>60</v>
      </c>
      <c r="B144" s="249" t="s">
        <v>282</v>
      </c>
      <c r="C144" s="250" t="s">
        <v>283</v>
      </c>
      <c r="D144" s="251" t="s">
        <v>224</v>
      </c>
      <c r="E144" s="252">
        <v>32.69</v>
      </c>
      <c r="F144" s="252"/>
      <c r="G144" s="253">
        <f>E144*F144</f>
        <v>0</v>
      </c>
      <c r="H144" s="254">
        <v>0</v>
      </c>
      <c r="I144" s="255">
        <f>E144*H144</f>
        <v>0</v>
      </c>
      <c r="J144" s="254"/>
      <c r="K144" s="255">
        <f>E144*J144</f>
        <v>0</v>
      </c>
      <c r="AG144" s="220">
        <v>1</v>
      </c>
      <c r="AH144" s="220">
        <f>IF(AG144=1,G144,0)</f>
        <v>0</v>
      </c>
      <c r="AI144" s="220">
        <f>IF(AG144=2,G144,0)</f>
        <v>0</v>
      </c>
      <c r="AJ144" s="220">
        <f>IF(AG144=3,G144,0)</f>
        <v>0</v>
      </c>
      <c r="AK144" s="220">
        <f>IF(AG144=4,G144,0)</f>
        <v>0</v>
      </c>
      <c r="AL144" s="220">
        <f>IF(AG144=5,G144,0)</f>
        <v>0</v>
      </c>
      <c r="BH144" s="247">
        <v>8</v>
      </c>
      <c r="BI144" s="247">
        <v>0</v>
      </c>
    </row>
    <row r="145" spans="1:38" x14ac:dyDescent="0.2">
      <c r="A145" s="266"/>
      <c r="B145" s="267" t="s">
        <v>100</v>
      </c>
      <c r="C145" s="268" t="s">
        <v>280</v>
      </c>
      <c r="D145" s="269"/>
      <c r="E145" s="270"/>
      <c r="F145" s="271"/>
      <c r="G145" s="272">
        <f>SUM(G142:G144)</f>
        <v>0</v>
      </c>
      <c r="H145" s="273"/>
      <c r="I145" s="274">
        <f>SUM(I142:I144)</f>
        <v>0</v>
      </c>
      <c r="J145" s="273"/>
      <c r="K145" s="274">
        <f>SUM(K142:K144)</f>
        <v>0</v>
      </c>
      <c r="AH145" s="275">
        <f>SUM(AH142:AH144)</f>
        <v>0</v>
      </c>
      <c r="AI145" s="275">
        <f>SUM(AI142:AI144)</f>
        <v>0</v>
      </c>
      <c r="AJ145" s="275">
        <f>SUM(AJ142:AJ144)</f>
        <v>0</v>
      </c>
      <c r="AK145" s="275">
        <f>SUM(AK142:AK144)</f>
        <v>0</v>
      </c>
      <c r="AL145" s="275">
        <f>SUM(AL142:AL144)</f>
        <v>0</v>
      </c>
    </row>
    <row r="146" spans="1:38" x14ac:dyDescent="0.2">
      <c r="E146" s="220"/>
    </row>
    <row r="147" spans="1:38" x14ac:dyDescent="0.2">
      <c r="E147" s="220"/>
    </row>
    <row r="148" spans="1:38" x14ac:dyDescent="0.2">
      <c r="E148" s="220"/>
    </row>
    <row r="149" spans="1:38" x14ac:dyDescent="0.2">
      <c r="E149" s="220"/>
    </row>
    <row r="150" spans="1:38" x14ac:dyDescent="0.2">
      <c r="E150" s="220"/>
    </row>
    <row r="151" spans="1:38" x14ac:dyDescent="0.2">
      <c r="E151" s="220"/>
    </row>
    <row r="152" spans="1:38" x14ac:dyDescent="0.2">
      <c r="E152" s="220"/>
    </row>
    <row r="153" spans="1:38" x14ac:dyDescent="0.2">
      <c r="E153" s="220"/>
    </row>
    <row r="154" spans="1:38" x14ac:dyDescent="0.2">
      <c r="E154" s="220"/>
    </row>
    <row r="155" spans="1:38" x14ac:dyDescent="0.2">
      <c r="E155" s="220"/>
    </row>
    <row r="156" spans="1:38" x14ac:dyDescent="0.2">
      <c r="E156" s="220"/>
    </row>
    <row r="157" spans="1:38" x14ac:dyDescent="0.2">
      <c r="E157" s="220"/>
    </row>
    <row r="158" spans="1:38" x14ac:dyDescent="0.2">
      <c r="E158" s="220"/>
    </row>
    <row r="159" spans="1:38" x14ac:dyDescent="0.2">
      <c r="E159" s="220"/>
    </row>
    <row r="160" spans="1:38" x14ac:dyDescent="0.2">
      <c r="E160" s="220"/>
    </row>
    <row r="161" spans="1:7" x14ac:dyDescent="0.2">
      <c r="E161" s="220"/>
    </row>
    <row r="162" spans="1:7" x14ac:dyDescent="0.2">
      <c r="E162" s="220"/>
    </row>
    <row r="163" spans="1:7" x14ac:dyDescent="0.2">
      <c r="E163" s="220"/>
    </row>
    <row r="164" spans="1:7" x14ac:dyDescent="0.2">
      <c r="E164" s="220"/>
    </row>
    <row r="165" spans="1:7" x14ac:dyDescent="0.2">
      <c r="E165" s="220"/>
    </row>
    <row r="166" spans="1:7" x14ac:dyDescent="0.2">
      <c r="E166" s="220"/>
    </row>
    <row r="167" spans="1:7" x14ac:dyDescent="0.2">
      <c r="E167" s="220"/>
    </row>
    <row r="168" spans="1:7" x14ac:dyDescent="0.2">
      <c r="E168" s="220"/>
    </row>
    <row r="169" spans="1:7" x14ac:dyDescent="0.2">
      <c r="A169" s="265"/>
      <c r="B169" s="265"/>
      <c r="C169" s="265"/>
      <c r="D169" s="265"/>
      <c r="E169" s="265"/>
      <c r="F169" s="265"/>
      <c r="G169" s="265"/>
    </row>
    <row r="170" spans="1:7" x14ac:dyDescent="0.2">
      <c r="A170" s="265"/>
      <c r="B170" s="265"/>
      <c r="C170" s="265"/>
      <c r="D170" s="265"/>
      <c r="E170" s="265"/>
      <c r="F170" s="265"/>
      <c r="G170" s="265"/>
    </row>
    <row r="171" spans="1:7" x14ac:dyDescent="0.2">
      <c r="A171" s="265"/>
      <c r="B171" s="265"/>
      <c r="C171" s="265"/>
      <c r="D171" s="265"/>
      <c r="E171" s="265"/>
      <c r="F171" s="265"/>
      <c r="G171" s="265"/>
    </row>
    <row r="172" spans="1:7" x14ac:dyDescent="0.2">
      <c r="A172" s="265"/>
      <c r="B172" s="265"/>
      <c r="C172" s="265"/>
      <c r="D172" s="265"/>
      <c r="E172" s="265"/>
      <c r="F172" s="265"/>
      <c r="G172" s="265"/>
    </row>
    <row r="173" spans="1:7" x14ac:dyDescent="0.2">
      <c r="E173" s="220"/>
    </row>
    <row r="174" spans="1:7" x14ac:dyDescent="0.2">
      <c r="E174" s="220"/>
    </row>
    <row r="175" spans="1:7" x14ac:dyDescent="0.2">
      <c r="E175" s="220"/>
    </row>
    <row r="176" spans="1:7" x14ac:dyDescent="0.2">
      <c r="E176" s="220"/>
    </row>
    <row r="177" spans="5:5" x14ac:dyDescent="0.2">
      <c r="E177" s="220"/>
    </row>
    <row r="178" spans="5:5" x14ac:dyDescent="0.2">
      <c r="E178" s="220"/>
    </row>
    <row r="179" spans="5:5" x14ac:dyDescent="0.2">
      <c r="E179" s="220"/>
    </row>
    <row r="180" spans="5:5" x14ac:dyDescent="0.2">
      <c r="E180" s="220"/>
    </row>
    <row r="181" spans="5:5" x14ac:dyDescent="0.2">
      <c r="E181" s="220"/>
    </row>
    <row r="182" spans="5:5" x14ac:dyDescent="0.2">
      <c r="E182" s="220"/>
    </row>
    <row r="183" spans="5:5" x14ac:dyDescent="0.2">
      <c r="E183" s="220"/>
    </row>
    <row r="184" spans="5:5" x14ac:dyDescent="0.2">
      <c r="E184" s="220"/>
    </row>
    <row r="185" spans="5:5" x14ac:dyDescent="0.2">
      <c r="E185" s="220"/>
    </row>
    <row r="186" spans="5:5" x14ac:dyDescent="0.2">
      <c r="E186" s="220"/>
    </row>
    <row r="187" spans="5:5" x14ac:dyDescent="0.2">
      <c r="E187" s="220"/>
    </row>
    <row r="188" spans="5:5" x14ac:dyDescent="0.2">
      <c r="E188" s="220"/>
    </row>
    <row r="189" spans="5:5" x14ac:dyDescent="0.2">
      <c r="E189" s="220"/>
    </row>
    <row r="190" spans="5:5" x14ac:dyDescent="0.2">
      <c r="E190" s="220"/>
    </row>
    <row r="191" spans="5:5" x14ac:dyDescent="0.2">
      <c r="E191" s="220"/>
    </row>
    <row r="192" spans="5:5" x14ac:dyDescent="0.2">
      <c r="E192" s="220"/>
    </row>
    <row r="193" spans="1:7" x14ac:dyDescent="0.2">
      <c r="E193" s="220"/>
    </row>
    <row r="194" spans="1:7" x14ac:dyDescent="0.2">
      <c r="E194" s="220"/>
    </row>
    <row r="195" spans="1:7" x14ac:dyDescent="0.2">
      <c r="E195" s="220"/>
    </row>
    <row r="196" spans="1:7" x14ac:dyDescent="0.2">
      <c r="E196" s="220"/>
    </row>
    <row r="197" spans="1:7" x14ac:dyDescent="0.2">
      <c r="E197" s="220"/>
    </row>
    <row r="198" spans="1:7" x14ac:dyDescent="0.2">
      <c r="E198" s="220"/>
    </row>
    <row r="199" spans="1:7" x14ac:dyDescent="0.2">
      <c r="E199" s="220"/>
    </row>
    <row r="200" spans="1:7" x14ac:dyDescent="0.2">
      <c r="E200" s="220"/>
    </row>
    <row r="201" spans="1:7" x14ac:dyDescent="0.2">
      <c r="E201" s="220"/>
    </row>
    <row r="202" spans="1:7" x14ac:dyDescent="0.2">
      <c r="E202" s="220"/>
    </row>
    <row r="203" spans="1:7" x14ac:dyDescent="0.2">
      <c r="E203" s="220"/>
    </row>
    <row r="204" spans="1:7" x14ac:dyDescent="0.2">
      <c r="A204" s="276"/>
      <c r="B204" s="276"/>
    </row>
    <row r="205" spans="1:7" x14ac:dyDescent="0.2">
      <c r="A205" s="265"/>
      <c r="B205" s="265"/>
      <c r="C205" s="277"/>
      <c r="D205" s="277"/>
      <c r="E205" s="278"/>
      <c r="F205" s="277"/>
      <c r="G205" s="279"/>
    </row>
    <row r="206" spans="1:7" x14ac:dyDescent="0.2">
      <c r="A206" s="280"/>
      <c r="B206" s="280"/>
      <c r="C206" s="265"/>
      <c r="D206" s="265"/>
      <c r="E206" s="281"/>
      <c r="F206" s="265"/>
      <c r="G206" s="265"/>
    </row>
    <row r="207" spans="1:7" x14ac:dyDescent="0.2">
      <c r="A207" s="265"/>
      <c r="B207" s="265"/>
      <c r="C207" s="265"/>
      <c r="D207" s="265"/>
      <c r="E207" s="281"/>
      <c r="F207" s="265"/>
      <c r="G207" s="265"/>
    </row>
    <row r="208" spans="1:7" x14ac:dyDescent="0.2">
      <c r="A208" s="265"/>
      <c r="B208" s="265"/>
      <c r="C208" s="265"/>
      <c r="D208" s="265"/>
      <c r="E208" s="281"/>
      <c r="F208" s="265"/>
      <c r="G208" s="265"/>
    </row>
    <row r="209" spans="1:7" x14ac:dyDescent="0.2">
      <c r="A209" s="265"/>
      <c r="B209" s="265"/>
      <c r="C209" s="265"/>
      <c r="D209" s="265"/>
      <c r="E209" s="281"/>
      <c r="F209" s="265"/>
      <c r="G209" s="265"/>
    </row>
    <row r="210" spans="1:7" x14ac:dyDescent="0.2">
      <c r="A210" s="265"/>
      <c r="B210" s="265"/>
      <c r="C210" s="265"/>
      <c r="D210" s="265"/>
      <c r="E210" s="281"/>
      <c r="F210" s="265"/>
      <c r="G210" s="265"/>
    </row>
    <row r="211" spans="1:7" x14ac:dyDescent="0.2">
      <c r="A211" s="265"/>
      <c r="B211" s="265"/>
      <c r="C211" s="265"/>
      <c r="D211" s="265"/>
      <c r="E211" s="281"/>
      <c r="F211" s="265"/>
      <c r="G211" s="265"/>
    </row>
    <row r="212" spans="1:7" x14ac:dyDescent="0.2">
      <c r="A212" s="265"/>
      <c r="B212" s="265"/>
      <c r="C212" s="265"/>
      <c r="D212" s="265"/>
      <c r="E212" s="281"/>
      <c r="F212" s="265"/>
      <c r="G212" s="265"/>
    </row>
    <row r="213" spans="1:7" x14ac:dyDescent="0.2">
      <c r="A213" s="265"/>
      <c r="B213" s="265"/>
      <c r="C213" s="265"/>
      <c r="D213" s="265"/>
      <c r="E213" s="281"/>
      <c r="F213" s="265"/>
      <c r="G213" s="265"/>
    </row>
    <row r="214" spans="1:7" x14ac:dyDescent="0.2">
      <c r="A214" s="265"/>
      <c r="B214" s="265"/>
      <c r="C214" s="265"/>
      <c r="D214" s="265"/>
      <c r="E214" s="281"/>
      <c r="F214" s="265"/>
      <c r="G214" s="265"/>
    </row>
    <row r="215" spans="1:7" x14ac:dyDescent="0.2">
      <c r="A215" s="265"/>
      <c r="B215" s="265"/>
      <c r="C215" s="265"/>
      <c r="D215" s="265"/>
      <c r="E215" s="281"/>
      <c r="F215" s="265"/>
      <c r="G215" s="265"/>
    </row>
    <row r="216" spans="1:7" x14ac:dyDescent="0.2">
      <c r="A216" s="265"/>
      <c r="B216" s="265"/>
      <c r="C216" s="265"/>
      <c r="D216" s="265"/>
      <c r="E216" s="281"/>
      <c r="F216" s="265"/>
      <c r="G216" s="265"/>
    </row>
    <row r="217" spans="1:7" x14ac:dyDescent="0.2">
      <c r="A217" s="265"/>
      <c r="B217" s="265"/>
      <c r="C217" s="265"/>
      <c r="D217" s="265"/>
      <c r="E217" s="281"/>
      <c r="F217" s="265"/>
      <c r="G217" s="265"/>
    </row>
    <row r="218" spans="1:7" x14ac:dyDescent="0.2">
      <c r="A218" s="265"/>
      <c r="B218" s="265"/>
      <c r="C218" s="265"/>
      <c r="D218" s="265"/>
      <c r="E218" s="281"/>
      <c r="F218" s="265"/>
      <c r="G218" s="265"/>
    </row>
  </sheetData>
  <mergeCells count="50">
    <mergeCell ref="C11:D11"/>
    <mergeCell ref="C14:G14"/>
    <mergeCell ref="C15:G15"/>
    <mergeCell ref="A1:G1"/>
    <mergeCell ref="A3:B3"/>
    <mergeCell ref="A4:B4"/>
    <mergeCell ref="E4:G4"/>
    <mergeCell ref="C9:D9"/>
    <mergeCell ref="C37:D37"/>
    <mergeCell ref="C16:D16"/>
    <mergeCell ref="C17:D17"/>
    <mergeCell ref="C20:D20"/>
    <mergeCell ref="C23:D23"/>
    <mergeCell ref="C26:D26"/>
    <mergeCell ref="C28:D28"/>
    <mergeCell ref="C29:D29"/>
    <mergeCell ref="C33:D33"/>
    <mergeCell ref="C34:D34"/>
    <mergeCell ref="C35:D35"/>
    <mergeCell ref="C36:D36"/>
    <mergeCell ref="C56:D56"/>
    <mergeCell ref="C59:D59"/>
    <mergeCell ref="C63:D63"/>
    <mergeCell ref="C38:D38"/>
    <mergeCell ref="C45:D45"/>
    <mergeCell ref="C47:G47"/>
    <mergeCell ref="C51:G51"/>
    <mergeCell ref="C81:D81"/>
    <mergeCell ref="C67:D67"/>
    <mergeCell ref="C69:D69"/>
    <mergeCell ref="C71:G71"/>
    <mergeCell ref="C72:D72"/>
    <mergeCell ref="C74:D74"/>
    <mergeCell ref="C102:D102"/>
    <mergeCell ref="C104:D104"/>
    <mergeCell ref="C107:D107"/>
    <mergeCell ref="C85:D85"/>
    <mergeCell ref="C86:D86"/>
    <mergeCell ref="C87:D87"/>
    <mergeCell ref="C90:D90"/>
    <mergeCell ref="C94:D94"/>
    <mergeCell ref="C95:D95"/>
    <mergeCell ref="C99:D99"/>
    <mergeCell ref="C100:D100"/>
    <mergeCell ref="C101:D101"/>
    <mergeCell ref="C133:G133"/>
    <mergeCell ref="C111:G111"/>
    <mergeCell ref="C112:D112"/>
    <mergeCell ref="C114:D114"/>
    <mergeCell ref="C116:D1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BE51"/>
  <sheetViews>
    <sheetView topLeftCell="A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1" t="s">
        <v>29</v>
      </c>
      <c r="B1" s="82"/>
      <c r="C1" s="82"/>
      <c r="D1" s="82"/>
      <c r="E1" s="82"/>
      <c r="F1" s="82"/>
      <c r="G1" s="82"/>
    </row>
    <row r="2" spans="1:57" ht="12.75" customHeight="1" x14ac:dyDescent="0.2">
      <c r="A2" s="83" t="s">
        <v>30</v>
      </c>
      <c r="B2" s="84"/>
      <c r="C2" s="85" t="s">
        <v>101</v>
      </c>
      <c r="D2" s="85" t="s">
        <v>359</v>
      </c>
      <c r="E2" s="86"/>
      <c r="F2" s="87" t="s">
        <v>31</v>
      </c>
      <c r="G2" s="88"/>
    </row>
    <row r="3" spans="1:57" ht="3" hidden="1" customHeight="1" x14ac:dyDescent="0.2">
      <c r="A3" s="89"/>
      <c r="B3" s="90"/>
      <c r="C3" s="91"/>
      <c r="D3" s="91"/>
      <c r="E3" s="92"/>
      <c r="F3" s="93"/>
      <c r="G3" s="94"/>
    </row>
    <row r="4" spans="1:57" ht="12" customHeight="1" x14ac:dyDescent="0.2">
      <c r="A4" s="95" t="s">
        <v>32</v>
      </c>
      <c r="B4" s="90"/>
      <c r="C4" s="91"/>
      <c r="D4" s="91"/>
      <c r="E4" s="92"/>
      <c r="F4" s="93" t="s">
        <v>33</v>
      </c>
      <c r="G4" s="96"/>
    </row>
    <row r="5" spans="1:57" ht="12.95" customHeight="1" x14ac:dyDescent="0.2">
      <c r="A5" s="97" t="s">
        <v>404</v>
      </c>
      <c r="B5" s="98"/>
      <c r="C5" s="99" t="s">
        <v>405</v>
      </c>
      <c r="D5" s="100"/>
      <c r="E5" s="98"/>
      <c r="F5" s="93" t="s">
        <v>34</v>
      </c>
      <c r="G5" s="94"/>
    </row>
    <row r="6" spans="1:57" ht="12.95" customHeight="1" x14ac:dyDescent="0.2">
      <c r="A6" s="95" t="s">
        <v>35</v>
      </c>
      <c r="B6" s="90"/>
      <c r="C6" s="91"/>
      <c r="D6" s="91"/>
      <c r="E6" s="92"/>
      <c r="F6" s="101" t="s">
        <v>36</v>
      </c>
      <c r="G6" s="102">
        <v>0</v>
      </c>
      <c r="O6" s="103"/>
    </row>
    <row r="7" spans="1:57" ht="12.95" customHeight="1" x14ac:dyDescent="0.2">
      <c r="A7" s="104" t="s">
        <v>101</v>
      </c>
      <c r="B7" s="105"/>
      <c r="C7" s="106" t="s">
        <v>102</v>
      </c>
      <c r="D7" s="107"/>
      <c r="E7" s="107"/>
      <c r="F7" s="108" t="s">
        <v>37</v>
      </c>
      <c r="G7" s="102">
        <f>IF(G6=0,,ROUND((F30+F32)/G6,1))</f>
        <v>0</v>
      </c>
    </row>
    <row r="8" spans="1:57" x14ac:dyDescent="0.2">
      <c r="A8" s="109" t="s">
        <v>38</v>
      </c>
      <c r="B8" s="93"/>
      <c r="C8" s="327" t="s">
        <v>154</v>
      </c>
      <c r="D8" s="327"/>
      <c r="E8" s="328"/>
      <c r="F8" s="110" t="s">
        <v>39</v>
      </c>
      <c r="G8" s="111"/>
      <c r="H8" s="112"/>
      <c r="I8" s="113"/>
    </row>
    <row r="9" spans="1:57" x14ac:dyDescent="0.2">
      <c r="A9" s="109" t="s">
        <v>40</v>
      </c>
      <c r="B9" s="93"/>
      <c r="C9" s="327"/>
      <c r="D9" s="327"/>
      <c r="E9" s="328"/>
      <c r="F9" s="93"/>
      <c r="G9" s="114"/>
      <c r="H9" s="115"/>
    </row>
    <row r="10" spans="1:57" x14ac:dyDescent="0.2">
      <c r="A10" s="109" t="s">
        <v>41</v>
      </c>
      <c r="B10" s="93"/>
      <c r="C10" s="327" t="s">
        <v>153</v>
      </c>
      <c r="D10" s="327"/>
      <c r="E10" s="327"/>
      <c r="F10" s="116"/>
      <c r="G10" s="117"/>
      <c r="H10" s="118"/>
    </row>
    <row r="11" spans="1:57" ht="13.5" customHeight="1" x14ac:dyDescent="0.2">
      <c r="A11" s="109" t="s">
        <v>42</v>
      </c>
      <c r="B11" s="93"/>
      <c r="C11" s="327"/>
      <c r="D11" s="327"/>
      <c r="E11" s="327"/>
      <c r="F11" s="119" t="s">
        <v>43</v>
      </c>
      <c r="G11" s="120"/>
      <c r="H11" s="115"/>
      <c r="BA11" s="121"/>
      <c r="BB11" s="121"/>
      <c r="BC11" s="121"/>
      <c r="BD11" s="121"/>
      <c r="BE11" s="121"/>
    </row>
    <row r="12" spans="1:57" ht="12.75" customHeight="1" x14ac:dyDescent="0.2">
      <c r="A12" s="122" t="s">
        <v>44</v>
      </c>
      <c r="B12" s="90"/>
      <c r="C12" s="329"/>
      <c r="D12" s="329"/>
      <c r="E12" s="329"/>
      <c r="F12" s="123" t="s">
        <v>45</v>
      </c>
      <c r="G12" s="124"/>
      <c r="H12" s="115"/>
    </row>
    <row r="13" spans="1:57" ht="28.5" customHeight="1" thickBot="1" x14ac:dyDescent="0.25">
      <c r="A13" s="125" t="s">
        <v>46</v>
      </c>
      <c r="B13" s="126"/>
      <c r="C13" s="126"/>
      <c r="D13" s="126"/>
      <c r="E13" s="127"/>
      <c r="F13" s="127"/>
      <c r="G13" s="128"/>
      <c r="H13" s="115"/>
    </row>
    <row r="14" spans="1:57" ht="17.25" customHeight="1" thickBot="1" x14ac:dyDescent="0.25">
      <c r="A14" s="129" t="s">
        <v>47</v>
      </c>
      <c r="B14" s="130"/>
      <c r="C14" s="131"/>
      <c r="D14" s="132" t="s">
        <v>48</v>
      </c>
      <c r="E14" s="133"/>
      <c r="F14" s="133"/>
      <c r="G14" s="131"/>
    </row>
    <row r="15" spans="1:57" ht="15.95" customHeight="1" x14ac:dyDescent="0.2">
      <c r="A15" s="134"/>
      <c r="B15" s="135" t="s">
        <v>49</v>
      </c>
      <c r="C15" s="136">
        <f>'SO 04.121Šaripova 18b'!E26</f>
        <v>0</v>
      </c>
      <c r="D15" s="137" t="str">
        <f>'SO 04.121Šaripova 18b'!A31</f>
        <v>Ztížené výrobní podmínky</v>
      </c>
      <c r="E15" s="138"/>
      <c r="F15" s="139"/>
      <c r="G15" s="136">
        <f>'SO 04.121Šaripova 18b'!I31</f>
        <v>0</v>
      </c>
    </row>
    <row r="16" spans="1:57" ht="15.95" customHeight="1" x14ac:dyDescent="0.2">
      <c r="A16" s="134" t="s">
        <v>50</v>
      </c>
      <c r="B16" s="135" t="s">
        <v>51</v>
      </c>
      <c r="C16" s="136">
        <f>'SO 04.121Šaripova 18b'!F26</f>
        <v>0</v>
      </c>
      <c r="D16" s="89" t="str">
        <f>'SO 04.121Šaripova 18b'!A32</f>
        <v>Oborová přirážka</v>
      </c>
      <c r="E16" s="140"/>
      <c r="F16" s="141"/>
      <c r="G16" s="136">
        <f>'SO 04.121Šaripova 18b'!I32</f>
        <v>0</v>
      </c>
    </row>
    <row r="17" spans="1:7" ht="15.95" customHeight="1" x14ac:dyDescent="0.2">
      <c r="A17" s="134" t="s">
        <v>52</v>
      </c>
      <c r="B17" s="135" t="s">
        <v>53</v>
      </c>
      <c r="C17" s="136">
        <f>'SO 04.121Šaripova 18b'!H26</f>
        <v>0</v>
      </c>
      <c r="D17" s="89" t="str">
        <f>'SO 04.121Šaripova 18b'!A33</f>
        <v>Přesun stavebních kapacit</v>
      </c>
      <c r="E17" s="140"/>
      <c r="F17" s="141"/>
      <c r="G17" s="136">
        <f>'SO 04.121Šaripova 18b'!I33</f>
        <v>0</v>
      </c>
    </row>
    <row r="18" spans="1:7" ht="15.95" customHeight="1" x14ac:dyDescent="0.2">
      <c r="A18" s="142" t="s">
        <v>54</v>
      </c>
      <c r="B18" s="143" t="s">
        <v>55</v>
      </c>
      <c r="C18" s="136">
        <f>'SO 04.121Šaripova 18b'!G26</f>
        <v>0</v>
      </c>
      <c r="D18" s="89" t="str">
        <f>'SO 04.121Šaripova 18b'!A34</f>
        <v>Mimostaveništní doprava</v>
      </c>
      <c r="E18" s="140"/>
      <c r="F18" s="141"/>
      <c r="G18" s="136">
        <f>'SO 04.121Šaripova 18b'!I34</f>
        <v>0</v>
      </c>
    </row>
    <row r="19" spans="1:7" ht="15.95" customHeight="1" x14ac:dyDescent="0.2">
      <c r="A19" s="144" t="s">
        <v>56</v>
      </c>
      <c r="B19" s="135"/>
      <c r="C19" s="136">
        <f>SUM(C15:C18)</f>
        <v>0</v>
      </c>
      <c r="D19" s="89" t="str">
        <f>'SO 04.121Šaripova 18b'!A35</f>
        <v>Zařízení staveniště</v>
      </c>
      <c r="E19" s="140"/>
      <c r="F19" s="141"/>
      <c r="G19" s="136">
        <f>'SO 04.121Šaripova 18b'!I35</f>
        <v>0</v>
      </c>
    </row>
    <row r="20" spans="1:7" ht="15.95" customHeight="1" x14ac:dyDescent="0.2">
      <c r="A20" s="144"/>
      <c r="B20" s="135"/>
      <c r="C20" s="136"/>
      <c r="D20" s="89" t="str">
        <f>'SO 04.121Šaripova 18b'!A36</f>
        <v>Provoz investora</v>
      </c>
      <c r="E20" s="140"/>
      <c r="F20" s="141"/>
      <c r="G20" s="136">
        <f>'SO 04.121Šaripova 18b'!I36</f>
        <v>0</v>
      </c>
    </row>
    <row r="21" spans="1:7" ht="15.95" customHeight="1" x14ac:dyDescent="0.2">
      <c r="A21" s="144" t="s">
        <v>28</v>
      </c>
      <c r="B21" s="135"/>
      <c r="C21" s="136">
        <f>'SO 04.121Šaripova 18b'!I26</f>
        <v>0</v>
      </c>
      <c r="D21" s="89" t="str">
        <f>'SO 04.121Šaripova 18b'!A37</f>
        <v>Kompletační činnost (IČD)</v>
      </c>
      <c r="E21" s="140"/>
      <c r="F21" s="141"/>
      <c r="G21" s="136">
        <f>'SO 04.121Šaripova 18b'!I37</f>
        <v>0</v>
      </c>
    </row>
    <row r="22" spans="1:7" ht="15.95" customHeight="1" x14ac:dyDescent="0.2">
      <c r="A22" s="145" t="s">
        <v>57</v>
      </c>
      <c r="B22" s="115"/>
      <c r="C22" s="136">
        <f>C19+C21</f>
        <v>0</v>
      </c>
      <c r="D22" s="89" t="s">
        <v>58</v>
      </c>
      <c r="E22" s="140"/>
      <c r="F22" s="141"/>
      <c r="G22" s="136">
        <f>G23-SUM(G15:G21)</f>
        <v>0</v>
      </c>
    </row>
    <row r="23" spans="1:7" ht="15.95" customHeight="1" thickBot="1" x14ac:dyDescent="0.25">
      <c r="A23" s="325" t="s">
        <v>59</v>
      </c>
      <c r="B23" s="326"/>
      <c r="C23" s="146">
        <f>C22+G23</f>
        <v>0</v>
      </c>
      <c r="D23" s="147" t="s">
        <v>60</v>
      </c>
      <c r="E23" s="148"/>
      <c r="F23" s="149"/>
      <c r="G23" s="136">
        <f>'SO 04.121Šaripova 18b'!H39</f>
        <v>0</v>
      </c>
    </row>
    <row r="24" spans="1:7" x14ac:dyDescent="0.2">
      <c r="A24" s="150" t="s">
        <v>61</v>
      </c>
      <c r="B24" s="151"/>
      <c r="C24" s="152"/>
      <c r="D24" s="151" t="s">
        <v>62</v>
      </c>
      <c r="E24" s="151"/>
      <c r="F24" s="153" t="s">
        <v>63</v>
      </c>
      <c r="G24" s="154"/>
    </row>
    <row r="25" spans="1:7" x14ac:dyDescent="0.2">
      <c r="A25" s="145" t="s">
        <v>64</v>
      </c>
      <c r="B25" s="115"/>
      <c r="C25" s="155"/>
      <c r="D25" s="115" t="s">
        <v>64</v>
      </c>
      <c r="F25" s="156" t="s">
        <v>64</v>
      </c>
      <c r="G25" s="157"/>
    </row>
    <row r="26" spans="1:7" ht="37.5" customHeight="1" x14ac:dyDescent="0.2">
      <c r="A26" s="145" t="s">
        <v>65</v>
      </c>
      <c r="B26" s="158"/>
      <c r="C26" s="155"/>
      <c r="D26" s="115" t="s">
        <v>65</v>
      </c>
      <c r="F26" s="156" t="s">
        <v>65</v>
      </c>
      <c r="G26" s="157"/>
    </row>
    <row r="27" spans="1:7" x14ac:dyDescent="0.2">
      <c r="A27" s="145"/>
      <c r="B27" s="159"/>
      <c r="C27" s="155"/>
      <c r="D27" s="115"/>
      <c r="F27" s="156"/>
      <c r="G27" s="157"/>
    </row>
    <row r="28" spans="1:7" x14ac:dyDescent="0.2">
      <c r="A28" s="145" t="s">
        <v>66</v>
      </c>
      <c r="B28" s="115"/>
      <c r="C28" s="155"/>
      <c r="D28" s="156" t="s">
        <v>67</v>
      </c>
      <c r="E28" s="155"/>
      <c r="F28" s="160" t="s">
        <v>67</v>
      </c>
      <c r="G28" s="157"/>
    </row>
    <row r="29" spans="1:7" ht="69" customHeight="1" x14ac:dyDescent="0.2">
      <c r="A29" s="145"/>
      <c r="B29" s="115"/>
      <c r="C29" s="161"/>
      <c r="D29" s="162"/>
      <c r="E29" s="161"/>
      <c r="F29" s="115"/>
      <c r="G29" s="157"/>
    </row>
    <row r="30" spans="1:7" x14ac:dyDescent="0.2">
      <c r="A30" s="163" t="s">
        <v>12</v>
      </c>
      <c r="B30" s="164"/>
      <c r="C30" s="165">
        <v>21</v>
      </c>
      <c r="D30" s="164" t="s">
        <v>68</v>
      </c>
      <c r="E30" s="166"/>
      <c r="F30" s="320">
        <f>C23-F32</f>
        <v>0</v>
      </c>
      <c r="G30" s="321"/>
    </row>
    <row r="31" spans="1:7" x14ac:dyDescent="0.2">
      <c r="A31" s="163" t="s">
        <v>69</v>
      </c>
      <c r="B31" s="164"/>
      <c r="C31" s="165">
        <f>C30</f>
        <v>21</v>
      </c>
      <c r="D31" s="164" t="s">
        <v>70</v>
      </c>
      <c r="E31" s="166"/>
      <c r="F31" s="320">
        <f>ROUND(PRODUCT(F30,C31/100),0)</f>
        <v>0</v>
      </c>
      <c r="G31" s="321"/>
    </row>
    <row r="32" spans="1:7" x14ac:dyDescent="0.2">
      <c r="A32" s="163" t="s">
        <v>12</v>
      </c>
      <c r="B32" s="164"/>
      <c r="C32" s="165">
        <v>0</v>
      </c>
      <c r="D32" s="164" t="s">
        <v>70</v>
      </c>
      <c r="E32" s="166"/>
      <c r="F32" s="320">
        <v>0</v>
      </c>
      <c r="G32" s="321"/>
    </row>
    <row r="33" spans="1:8" x14ac:dyDescent="0.2">
      <c r="A33" s="163" t="s">
        <v>69</v>
      </c>
      <c r="B33" s="167"/>
      <c r="C33" s="168">
        <f>C32</f>
        <v>0</v>
      </c>
      <c r="D33" s="164" t="s">
        <v>70</v>
      </c>
      <c r="E33" s="141"/>
      <c r="F33" s="320">
        <f>ROUND(PRODUCT(F32,C33/100),0)</f>
        <v>0</v>
      </c>
      <c r="G33" s="321"/>
    </row>
    <row r="34" spans="1:8" s="172" customFormat="1" ht="19.5" customHeight="1" thickBot="1" x14ac:dyDescent="0.3">
      <c r="A34" s="169" t="s">
        <v>71</v>
      </c>
      <c r="B34" s="170"/>
      <c r="C34" s="170"/>
      <c r="D34" s="170"/>
      <c r="E34" s="171"/>
      <c r="F34" s="322">
        <f>ROUND(SUM(F30:F33),0)</f>
        <v>0</v>
      </c>
      <c r="G34" s="323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4"/>
      <c r="C37" s="324"/>
      <c r="D37" s="324"/>
      <c r="E37" s="324"/>
      <c r="F37" s="324"/>
      <c r="G37" s="324"/>
      <c r="H37" s="1" t="s">
        <v>2</v>
      </c>
    </row>
    <row r="38" spans="1:8" ht="12.75" customHeight="1" x14ac:dyDescent="0.2">
      <c r="A38" s="173"/>
      <c r="B38" s="324"/>
      <c r="C38" s="324"/>
      <c r="D38" s="324"/>
      <c r="E38" s="324"/>
      <c r="F38" s="324"/>
      <c r="G38" s="324"/>
      <c r="H38" s="1" t="s">
        <v>2</v>
      </c>
    </row>
    <row r="39" spans="1:8" x14ac:dyDescent="0.2">
      <c r="A39" s="173"/>
      <c r="B39" s="324"/>
      <c r="C39" s="324"/>
      <c r="D39" s="324"/>
      <c r="E39" s="324"/>
      <c r="F39" s="324"/>
      <c r="G39" s="324"/>
      <c r="H39" s="1" t="s">
        <v>2</v>
      </c>
    </row>
    <row r="40" spans="1:8" x14ac:dyDescent="0.2">
      <c r="A40" s="173"/>
      <c r="B40" s="324"/>
      <c r="C40" s="324"/>
      <c r="D40" s="324"/>
      <c r="E40" s="324"/>
      <c r="F40" s="324"/>
      <c r="G40" s="324"/>
      <c r="H40" s="1" t="s">
        <v>2</v>
      </c>
    </row>
    <row r="41" spans="1:8" x14ac:dyDescent="0.2">
      <c r="A41" s="173"/>
      <c r="B41" s="324"/>
      <c r="C41" s="324"/>
      <c r="D41" s="324"/>
      <c r="E41" s="324"/>
      <c r="F41" s="324"/>
      <c r="G41" s="324"/>
      <c r="H41" s="1" t="s">
        <v>2</v>
      </c>
    </row>
    <row r="42" spans="1:8" x14ac:dyDescent="0.2">
      <c r="A42" s="173"/>
      <c r="B42" s="324"/>
      <c r="C42" s="324"/>
      <c r="D42" s="324"/>
      <c r="E42" s="324"/>
      <c r="F42" s="324"/>
      <c r="G42" s="324"/>
      <c r="H42" s="1" t="s">
        <v>2</v>
      </c>
    </row>
    <row r="43" spans="1:8" x14ac:dyDescent="0.2">
      <c r="A43" s="173"/>
      <c r="B43" s="324"/>
      <c r="C43" s="324"/>
      <c r="D43" s="324"/>
      <c r="E43" s="324"/>
      <c r="F43" s="324"/>
      <c r="G43" s="324"/>
      <c r="H43" s="1" t="s">
        <v>2</v>
      </c>
    </row>
    <row r="44" spans="1:8" ht="12.75" customHeight="1" x14ac:dyDescent="0.2">
      <c r="A44" s="173"/>
      <c r="B44" s="324"/>
      <c r="C44" s="324"/>
      <c r="D44" s="324"/>
      <c r="E44" s="324"/>
      <c r="F44" s="324"/>
      <c r="G44" s="324"/>
      <c r="H44" s="1" t="s">
        <v>2</v>
      </c>
    </row>
    <row r="45" spans="1:8" ht="12.75" customHeight="1" x14ac:dyDescent="0.2">
      <c r="A45" s="173"/>
      <c r="B45" s="324"/>
      <c r="C45" s="324"/>
      <c r="D45" s="324"/>
      <c r="E45" s="324"/>
      <c r="F45" s="324"/>
      <c r="G45" s="324"/>
      <c r="H45" s="1" t="s">
        <v>2</v>
      </c>
    </row>
    <row r="46" spans="1:8" x14ac:dyDescent="0.2">
      <c r="B46" s="319"/>
      <c r="C46" s="319"/>
      <c r="D46" s="319"/>
      <c r="E46" s="319"/>
      <c r="F46" s="319"/>
      <c r="G46" s="319"/>
    </row>
    <row r="47" spans="1:8" x14ac:dyDescent="0.2">
      <c r="B47" s="319"/>
      <c r="C47" s="319"/>
      <c r="D47" s="319"/>
      <c r="E47" s="319"/>
      <c r="F47" s="319"/>
      <c r="G47" s="319"/>
    </row>
    <row r="48" spans="1:8" x14ac:dyDescent="0.2">
      <c r="B48" s="319"/>
      <c r="C48" s="319"/>
      <c r="D48" s="319"/>
      <c r="E48" s="319"/>
      <c r="F48" s="319"/>
      <c r="G48" s="319"/>
    </row>
    <row r="49" spans="2:7" x14ac:dyDescent="0.2">
      <c r="B49" s="319"/>
      <c r="C49" s="319"/>
      <c r="D49" s="319"/>
      <c r="E49" s="319"/>
      <c r="F49" s="319"/>
      <c r="G49" s="319"/>
    </row>
    <row r="50" spans="2:7" x14ac:dyDescent="0.2">
      <c r="B50" s="319"/>
      <c r="C50" s="319"/>
      <c r="D50" s="319"/>
      <c r="E50" s="319"/>
      <c r="F50" s="319"/>
      <c r="G50" s="319"/>
    </row>
    <row r="51" spans="2:7" x14ac:dyDescent="0.2">
      <c r="B51" s="319"/>
      <c r="C51" s="319"/>
      <c r="D51" s="319"/>
      <c r="E51" s="319"/>
      <c r="F51" s="319"/>
      <c r="G51" s="319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BE9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0" t="s">
        <v>3</v>
      </c>
      <c r="B1" s="331"/>
      <c r="C1" s="174" t="s">
        <v>103</v>
      </c>
      <c r="D1" s="175"/>
      <c r="E1" s="176"/>
      <c r="F1" s="175"/>
      <c r="G1" s="177" t="s">
        <v>73</v>
      </c>
      <c r="H1" s="178" t="s">
        <v>101</v>
      </c>
      <c r="I1" s="179"/>
    </row>
    <row r="2" spans="1:9" ht="13.5" thickBot="1" x14ac:dyDescent="0.25">
      <c r="A2" s="332" t="s">
        <v>74</v>
      </c>
      <c r="B2" s="333"/>
      <c r="C2" s="180" t="s">
        <v>406</v>
      </c>
      <c r="D2" s="181"/>
      <c r="E2" s="182"/>
      <c r="F2" s="181"/>
      <c r="G2" s="334" t="s">
        <v>359</v>
      </c>
      <c r="H2" s="335"/>
      <c r="I2" s="336"/>
    </row>
    <row r="3" spans="1:9" ht="13.5" thickTop="1" x14ac:dyDescent="0.2">
      <c r="F3" s="115"/>
    </row>
    <row r="4" spans="1:9" ht="19.5" customHeight="1" x14ac:dyDescent="0.25">
      <c r="A4" s="183" t="s">
        <v>75</v>
      </c>
      <c r="B4" s="184"/>
      <c r="C4" s="184"/>
      <c r="D4" s="184"/>
      <c r="E4" s="185"/>
      <c r="F4" s="184"/>
      <c r="G4" s="184"/>
      <c r="H4" s="184"/>
      <c r="I4" s="184"/>
    </row>
    <row r="5" spans="1:9" ht="13.5" thickBot="1" x14ac:dyDescent="0.25"/>
    <row r="6" spans="1:9" s="115" customFormat="1" ht="13.5" thickBot="1" x14ac:dyDescent="0.25">
      <c r="A6" s="186"/>
      <c r="B6" s="187" t="s">
        <v>76</v>
      </c>
      <c r="C6" s="187"/>
      <c r="D6" s="188"/>
      <c r="E6" s="189" t="s">
        <v>24</v>
      </c>
      <c r="F6" s="190" t="s">
        <v>25</v>
      </c>
      <c r="G6" s="190" t="s">
        <v>26</v>
      </c>
      <c r="H6" s="190" t="s">
        <v>27</v>
      </c>
      <c r="I6" s="191" t="s">
        <v>28</v>
      </c>
    </row>
    <row r="7" spans="1:9" s="115" customFormat="1" x14ac:dyDescent="0.2">
      <c r="A7" s="282" t="str">
        <f>'SO 04.112Šaripova 18b'!B7</f>
        <v>1</v>
      </c>
      <c r="B7" s="62" t="str">
        <f>'SO 04.112Šaripova 18b'!C7</f>
        <v>Zemní práce</v>
      </c>
      <c r="D7" s="192"/>
      <c r="E7" s="283">
        <f>'SO 04.112Šaripova 18b'!BA39</f>
        <v>0</v>
      </c>
      <c r="F7" s="284">
        <f>'SO 04.112Šaripova 18b'!BB39</f>
        <v>0</v>
      </c>
      <c r="G7" s="284">
        <f>'SO 04.112Šaripova 18b'!BC39</f>
        <v>0</v>
      </c>
      <c r="H7" s="284">
        <f>'SO 04.112Šaripova 18b'!BD39</f>
        <v>0</v>
      </c>
      <c r="I7" s="285">
        <f>'SO 04.112Šaripova 18b'!BE39</f>
        <v>0</v>
      </c>
    </row>
    <row r="8" spans="1:9" s="115" customFormat="1" x14ac:dyDescent="0.2">
      <c r="A8" s="282" t="str">
        <f>'SO 04.112Šaripova 18b'!B40</f>
        <v>11</v>
      </c>
      <c r="B8" s="62" t="str">
        <f>'SO 04.112Šaripova 18b'!C40</f>
        <v>Přípravné a přidružené práce</v>
      </c>
      <c r="D8" s="192"/>
      <c r="E8" s="283">
        <f>'SO 04.112Šaripova 18b'!BA50</f>
        <v>0</v>
      </c>
      <c r="F8" s="284">
        <f>'SO 04.112Šaripova 18b'!BB50</f>
        <v>0</v>
      </c>
      <c r="G8" s="284">
        <f>'SO 04.112Šaripova 18b'!BC50</f>
        <v>0</v>
      </c>
      <c r="H8" s="284">
        <f>'SO 04.112Šaripova 18b'!BD50</f>
        <v>0</v>
      </c>
      <c r="I8" s="285">
        <f>'SO 04.112Šaripova 18b'!BE50</f>
        <v>0</v>
      </c>
    </row>
    <row r="9" spans="1:9" s="115" customFormat="1" x14ac:dyDescent="0.2">
      <c r="A9" s="282" t="str">
        <f>'SO 04.112Šaripova 18b'!B51</f>
        <v>18</v>
      </c>
      <c r="B9" s="62" t="str">
        <f>'SO 04.112Šaripova 18b'!C51</f>
        <v>Povrchové úpravy terénu</v>
      </c>
      <c r="D9" s="192"/>
      <c r="E9" s="283">
        <f>'SO 04.112Šaripova 18b'!BA59</f>
        <v>0</v>
      </c>
      <c r="F9" s="284">
        <f>'SO 04.112Šaripova 18b'!BB59</f>
        <v>0</v>
      </c>
      <c r="G9" s="284">
        <f>'SO 04.112Šaripova 18b'!BC59</f>
        <v>0</v>
      </c>
      <c r="H9" s="284">
        <f>'SO 04.112Šaripova 18b'!BD59</f>
        <v>0</v>
      </c>
      <c r="I9" s="285">
        <f>'SO 04.112Šaripova 18b'!BE59</f>
        <v>0</v>
      </c>
    </row>
    <row r="10" spans="1:9" s="115" customFormat="1" x14ac:dyDescent="0.2">
      <c r="A10" s="282" t="str">
        <f>'SO 04.112Šaripova 18b'!B60</f>
        <v>21</v>
      </c>
      <c r="B10" s="62" t="str">
        <f>'SO 04.112Šaripova 18b'!C60</f>
        <v>Úprava podloží a základ.spáry</v>
      </c>
      <c r="D10" s="192"/>
      <c r="E10" s="283">
        <f>'SO 04.112Šaripova 18b'!BA63</f>
        <v>0</v>
      </c>
      <c r="F10" s="284">
        <f>'SO 04.112Šaripova 18b'!BB63</f>
        <v>0</v>
      </c>
      <c r="G10" s="284">
        <f>'SO 04.112Šaripova 18b'!BC63</f>
        <v>0</v>
      </c>
      <c r="H10" s="284">
        <f>'SO 04.112Šaripova 18b'!BD63</f>
        <v>0</v>
      </c>
      <c r="I10" s="285">
        <f>'SO 04.112Šaripova 18b'!BE63</f>
        <v>0</v>
      </c>
    </row>
    <row r="11" spans="1:9" s="115" customFormat="1" x14ac:dyDescent="0.2">
      <c r="A11" s="282" t="str">
        <f>'SO 04.112Šaripova 18b'!B64</f>
        <v>27</v>
      </c>
      <c r="B11" s="62" t="str">
        <f>'SO 04.112Šaripova 18b'!C64</f>
        <v>Základy</v>
      </c>
      <c r="D11" s="192"/>
      <c r="E11" s="283">
        <f>'SO 04.112Šaripova 18b'!BA74</f>
        <v>0</v>
      </c>
      <c r="F11" s="284">
        <f>'SO 04.112Šaripova 18b'!BB74</f>
        <v>0</v>
      </c>
      <c r="G11" s="284">
        <f>'SO 04.112Šaripova 18b'!BC74</f>
        <v>0</v>
      </c>
      <c r="H11" s="284">
        <f>'SO 04.112Šaripova 18b'!BD74</f>
        <v>0</v>
      </c>
      <c r="I11" s="285">
        <f>'SO 04.112Šaripova 18b'!BE74</f>
        <v>0</v>
      </c>
    </row>
    <row r="12" spans="1:9" s="115" customFormat="1" x14ac:dyDescent="0.2">
      <c r="A12" s="282" t="str">
        <f>'SO 04.112Šaripova 18b'!B75</f>
        <v>38</v>
      </c>
      <c r="B12" s="62" t="str">
        <f>'SO 04.112Šaripova 18b'!C75</f>
        <v>Kompletní konstrukce</v>
      </c>
      <c r="D12" s="192"/>
      <c r="E12" s="283">
        <f>'SO 04.112Šaripova 18b'!BA77</f>
        <v>0</v>
      </c>
      <c r="F12" s="284">
        <f>'SO 04.112Šaripova 18b'!BB77</f>
        <v>0</v>
      </c>
      <c r="G12" s="284">
        <f>'SO 04.112Šaripova 18b'!BC77</f>
        <v>0</v>
      </c>
      <c r="H12" s="284">
        <f>'SO 04.112Šaripova 18b'!BD77</f>
        <v>0</v>
      </c>
      <c r="I12" s="285">
        <f>'SO 04.112Šaripova 18b'!BE77</f>
        <v>0</v>
      </c>
    </row>
    <row r="13" spans="1:9" s="115" customFormat="1" x14ac:dyDescent="0.2">
      <c r="A13" s="282" t="str">
        <f>'SO 04.112Šaripova 18b'!B78</f>
        <v>45</v>
      </c>
      <c r="B13" s="62" t="str">
        <f>'SO 04.112Šaripova 18b'!C78</f>
        <v>Podkladní a vedlejší konstrukce</v>
      </c>
      <c r="D13" s="192"/>
      <c r="E13" s="283">
        <f>'SO 04.112Šaripova 18b'!BA81</f>
        <v>0</v>
      </c>
      <c r="F13" s="284">
        <f>'SO 04.112Šaripova 18b'!BB81</f>
        <v>0</v>
      </c>
      <c r="G13" s="284">
        <f>'SO 04.112Šaripova 18b'!BC81</f>
        <v>0</v>
      </c>
      <c r="H13" s="284">
        <f>'SO 04.112Šaripova 18b'!BD81</f>
        <v>0</v>
      </c>
      <c r="I13" s="285">
        <f>'SO 04.112Šaripova 18b'!BE81</f>
        <v>0</v>
      </c>
    </row>
    <row r="14" spans="1:9" s="115" customFormat="1" x14ac:dyDescent="0.2">
      <c r="A14" s="282" t="str">
        <f>'SO 04.112Šaripova 18b'!B82</f>
        <v>56</v>
      </c>
      <c r="B14" s="62" t="str">
        <f>'SO 04.112Šaripova 18b'!C82</f>
        <v>Podkladní vrstvy komunikací a zpevněných ploch</v>
      </c>
      <c r="D14" s="192"/>
      <c r="E14" s="283">
        <f>'SO 04.112Šaripova 18b'!BA90</f>
        <v>0</v>
      </c>
      <c r="F14" s="284">
        <f>'SO 04.112Šaripova 18b'!BB90</f>
        <v>0</v>
      </c>
      <c r="G14" s="284">
        <f>'SO 04.112Šaripova 18b'!BC90</f>
        <v>0</v>
      </c>
      <c r="H14" s="284">
        <f>'SO 04.112Šaripova 18b'!BD90</f>
        <v>0</v>
      </c>
      <c r="I14" s="285">
        <f>'SO 04.112Šaripova 18b'!BE90</f>
        <v>0</v>
      </c>
    </row>
    <row r="15" spans="1:9" s="115" customFormat="1" x14ac:dyDescent="0.2">
      <c r="A15" s="282" t="str">
        <f>'SO 04.112Šaripova 18b'!B91</f>
        <v>57</v>
      </c>
      <c r="B15" s="62" t="str">
        <f>'SO 04.112Šaripova 18b'!C91</f>
        <v>Kryty štěrkových a živičných komunikací</v>
      </c>
      <c r="D15" s="192"/>
      <c r="E15" s="283">
        <f>'SO 04.112Šaripova 18b'!BA94</f>
        <v>0</v>
      </c>
      <c r="F15" s="284">
        <f>'SO 04.112Šaripova 18b'!BB94</f>
        <v>0</v>
      </c>
      <c r="G15" s="284">
        <f>'SO 04.112Šaripova 18b'!BC94</f>
        <v>0</v>
      </c>
      <c r="H15" s="284">
        <f>'SO 04.112Šaripova 18b'!BD94</f>
        <v>0</v>
      </c>
      <c r="I15" s="285">
        <f>'SO 04.112Šaripova 18b'!BE94</f>
        <v>0</v>
      </c>
    </row>
    <row r="16" spans="1:9" s="115" customFormat="1" x14ac:dyDescent="0.2">
      <c r="A16" s="282" t="str">
        <f>'SO 04.112Šaripova 18b'!B95</f>
        <v>59</v>
      </c>
      <c r="B16" s="62" t="str">
        <f>'SO 04.112Šaripova 18b'!C95</f>
        <v>Dlažby a předlažby komunikací</v>
      </c>
      <c r="D16" s="192"/>
      <c r="E16" s="283">
        <f>'SO 04.112Šaripova 18b'!BA110</f>
        <v>0</v>
      </c>
      <c r="F16" s="284">
        <f>'SO 04.112Šaripova 18b'!BB110</f>
        <v>0</v>
      </c>
      <c r="G16" s="284">
        <f>'SO 04.112Šaripova 18b'!BC110</f>
        <v>0</v>
      </c>
      <c r="H16" s="284">
        <f>'SO 04.112Šaripova 18b'!BD110</f>
        <v>0</v>
      </c>
      <c r="I16" s="285">
        <f>'SO 04.112Šaripova 18b'!BE110</f>
        <v>0</v>
      </c>
    </row>
    <row r="17" spans="1:57" s="115" customFormat="1" x14ac:dyDescent="0.2">
      <c r="A17" s="282" t="str">
        <f>'SO 04.112Šaripova 18b'!B111</f>
        <v>63</v>
      </c>
      <c r="B17" s="62" t="str">
        <f>'SO 04.112Šaripova 18b'!C111</f>
        <v>Podlahy a podlahové konstrukce</v>
      </c>
      <c r="D17" s="192"/>
      <c r="E17" s="283">
        <f>'SO 04.112Šaripova 18b'!BA119</f>
        <v>0</v>
      </c>
      <c r="F17" s="284">
        <f>'SO 04.112Šaripova 18b'!BB119</f>
        <v>0</v>
      </c>
      <c r="G17" s="284">
        <f>'SO 04.112Šaripova 18b'!BC119</f>
        <v>0</v>
      </c>
      <c r="H17" s="284">
        <f>'SO 04.112Šaripova 18b'!BD119</f>
        <v>0</v>
      </c>
      <c r="I17" s="285">
        <f>'SO 04.112Šaripova 18b'!BE119</f>
        <v>0</v>
      </c>
    </row>
    <row r="18" spans="1:57" s="115" customFormat="1" x14ac:dyDescent="0.2">
      <c r="A18" s="282" t="str">
        <f>'SO 04.112Šaripova 18b'!B120</f>
        <v>89</v>
      </c>
      <c r="B18" s="62" t="str">
        <f>'SO 04.112Šaripova 18b'!C120</f>
        <v>Ostatní konstrukce na trubním vedení</v>
      </c>
      <c r="D18" s="192"/>
      <c r="E18" s="283">
        <f>'SO 04.112Šaripova 18b'!BA122</f>
        <v>0</v>
      </c>
      <c r="F18" s="284">
        <f>'SO 04.112Šaripova 18b'!BB122</f>
        <v>0</v>
      </c>
      <c r="G18" s="284">
        <f>'SO 04.112Šaripova 18b'!BC122</f>
        <v>0</v>
      </c>
      <c r="H18" s="284">
        <f>'SO 04.112Šaripova 18b'!BD122</f>
        <v>0</v>
      </c>
      <c r="I18" s="285">
        <f>'SO 04.112Šaripova 18b'!BE122</f>
        <v>0</v>
      </c>
    </row>
    <row r="19" spans="1:57" s="115" customFormat="1" x14ac:dyDescent="0.2">
      <c r="A19" s="282" t="str">
        <f>'SO 04.112Šaripova 18b'!B123</f>
        <v>91</v>
      </c>
      <c r="B19" s="62" t="str">
        <f>'SO 04.112Šaripova 18b'!C123</f>
        <v>Doplňující práce na komunikaci</v>
      </c>
      <c r="D19" s="192"/>
      <c r="E19" s="283">
        <f>'SO 04.112Šaripova 18b'!BA132</f>
        <v>0</v>
      </c>
      <c r="F19" s="284">
        <f>'SO 04.112Šaripova 18b'!BB132</f>
        <v>0</v>
      </c>
      <c r="G19" s="284">
        <f>'SO 04.112Šaripova 18b'!BC132</f>
        <v>0</v>
      </c>
      <c r="H19" s="284">
        <f>'SO 04.112Šaripova 18b'!BD132</f>
        <v>0</v>
      </c>
      <c r="I19" s="285">
        <f>'SO 04.112Šaripova 18b'!BE132</f>
        <v>0</v>
      </c>
    </row>
    <row r="20" spans="1:57" s="115" customFormat="1" x14ac:dyDescent="0.2">
      <c r="A20" s="282" t="str">
        <f>'SO 04.112Šaripova 18b'!B133</f>
        <v>94</v>
      </c>
      <c r="B20" s="62" t="str">
        <f>'SO 04.112Šaripova 18b'!C133</f>
        <v>Lešení a stavební výtahy</v>
      </c>
      <c r="D20" s="192"/>
      <c r="E20" s="283">
        <f>'SO 04.112Šaripova 18b'!BA136</f>
        <v>0</v>
      </c>
      <c r="F20" s="284">
        <f>'SO 04.112Šaripova 18b'!BB136</f>
        <v>0</v>
      </c>
      <c r="G20" s="284">
        <f>'SO 04.112Šaripova 18b'!BC136</f>
        <v>0</v>
      </c>
      <c r="H20" s="284">
        <f>'SO 04.112Šaripova 18b'!BD136</f>
        <v>0</v>
      </c>
      <c r="I20" s="285">
        <f>'SO 04.112Šaripova 18b'!BE136</f>
        <v>0</v>
      </c>
    </row>
    <row r="21" spans="1:57" s="115" customFormat="1" x14ac:dyDescent="0.2">
      <c r="A21" s="282" t="str">
        <f>'SO 04.112Šaripova 18b'!B137</f>
        <v>96</v>
      </c>
      <c r="B21" s="62" t="str">
        <f>'SO 04.112Šaripova 18b'!C137</f>
        <v>Bourání konstrukcí</v>
      </c>
      <c r="D21" s="192"/>
      <c r="E21" s="283">
        <f>'SO 04.112Šaripova 18b'!BA140</f>
        <v>0</v>
      </c>
      <c r="F21" s="284">
        <f>'SO 04.112Šaripova 18b'!BB140</f>
        <v>0</v>
      </c>
      <c r="G21" s="284">
        <f>'SO 04.112Šaripova 18b'!BC140</f>
        <v>0</v>
      </c>
      <c r="H21" s="284">
        <f>'SO 04.112Šaripova 18b'!BD140</f>
        <v>0</v>
      </c>
      <c r="I21" s="285">
        <f>'SO 04.112Šaripova 18b'!BE140</f>
        <v>0</v>
      </c>
    </row>
    <row r="22" spans="1:57" s="115" customFormat="1" x14ac:dyDescent="0.2">
      <c r="A22" s="282" t="str">
        <f>'SO 04.112Šaripova 18b'!B141</f>
        <v>99</v>
      </c>
      <c r="B22" s="62" t="str">
        <f>'SO 04.112Šaripova 18b'!C141</f>
        <v>Staveništní přesun hmot</v>
      </c>
      <c r="D22" s="192"/>
      <c r="E22" s="283">
        <f>'SO 04.112Šaripova 18b'!BA143</f>
        <v>0</v>
      </c>
      <c r="F22" s="284">
        <f>'SO 04.112Šaripova 18b'!BB143</f>
        <v>0</v>
      </c>
      <c r="G22" s="284">
        <f>'SO 04.112Šaripova 18b'!BC143</f>
        <v>0</v>
      </c>
      <c r="H22" s="284">
        <f>'SO 04.112Šaripova 18b'!BD143</f>
        <v>0</v>
      </c>
      <c r="I22" s="285">
        <f>'SO 04.112Šaripova 18b'!BE143</f>
        <v>0</v>
      </c>
    </row>
    <row r="23" spans="1:57" s="115" customFormat="1" x14ac:dyDescent="0.2">
      <c r="A23" s="282" t="str">
        <f>'SO 04.112Šaripova 18b'!B144</f>
        <v>792</v>
      </c>
      <c r="B23" s="62" t="str">
        <f>'SO 04.112Šaripova 18b'!C144</f>
        <v>Mobiliář</v>
      </c>
      <c r="D23" s="192"/>
      <c r="E23" s="283">
        <f>'SO 04.112Šaripova 18b'!BA147</f>
        <v>0</v>
      </c>
      <c r="F23" s="284">
        <f>'SO 04.112Šaripova 18b'!BB147</f>
        <v>0</v>
      </c>
      <c r="G23" s="284">
        <f>'SO 04.112Šaripova 18b'!BC147</f>
        <v>0</v>
      </c>
      <c r="H23" s="284">
        <f>'SO 04.112Šaripova 18b'!BD147</f>
        <v>0</v>
      </c>
      <c r="I23" s="285">
        <f>'SO 04.112Šaripova 18b'!BE147</f>
        <v>0</v>
      </c>
    </row>
    <row r="24" spans="1:57" s="115" customFormat="1" x14ac:dyDescent="0.2">
      <c r="A24" s="282" t="str">
        <f>'SO 04.112Šaripova 18b'!B148</f>
        <v>M21</v>
      </c>
      <c r="B24" s="62" t="str">
        <f>'SO 04.112Šaripova 18b'!C148</f>
        <v>Elektromontáže</v>
      </c>
      <c r="D24" s="192"/>
      <c r="E24" s="283">
        <f>'SO 04.112Šaripova 18b'!BA151</f>
        <v>0</v>
      </c>
      <c r="F24" s="284">
        <f>'SO 04.112Šaripova 18b'!BB151</f>
        <v>0</v>
      </c>
      <c r="G24" s="284">
        <f>'SO 04.112Šaripova 18b'!BC151</f>
        <v>0</v>
      </c>
      <c r="H24" s="284">
        <f>'SO 04.112Šaripova 18b'!BD151</f>
        <v>0</v>
      </c>
      <c r="I24" s="285">
        <f>'SO 04.112Šaripova 18b'!BE151</f>
        <v>0</v>
      </c>
    </row>
    <row r="25" spans="1:57" s="115" customFormat="1" ht="13.5" thickBot="1" x14ac:dyDescent="0.25">
      <c r="A25" s="282" t="str">
        <f>'SO 04.112Šaripova 18b'!B152</f>
        <v>D96</v>
      </c>
      <c r="B25" s="62" t="str">
        <f>'SO 04.112Šaripova 18b'!C152</f>
        <v>Přesuny suti a vybouraných hmot</v>
      </c>
      <c r="D25" s="192"/>
      <c r="E25" s="283">
        <f>'SO 04.112Šaripova 18b'!BA155</f>
        <v>0</v>
      </c>
      <c r="F25" s="284">
        <f>'SO 04.112Šaripova 18b'!BB155</f>
        <v>0</v>
      </c>
      <c r="G25" s="284">
        <f>'SO 04.112Šaripova 18b'!BC155</f>
        <v>0</v>
      </c>
      <c r="H25" s="284">
        <f>'SO 04.112Šaripova 18b'!BD155</f>
        <v>0</v>
      </c>
      <c r="I25" s="285">
        <f>'SO 04.112Šaripova 18b'!BE155</f>
        <v>0</v>
      </c>
    </row>
    <row r="26" spans="1:57" s="14" customFormat="1" ht="13.5" thickBot="1" x14ac:dyDescent="0.25">
      <c r="A26" s="193"/>
      <c r="B26" s="194" t="s">
        <v>77</v>
      </c>
      <c r="C26" s="194"/>
      <c r="D26" s="195"/>
      <c r="E26" s="196">
        <f>SUM(E7:E25)</f>
        <v>0</v>
      </c>
      <c r="F26" s="197">
        <f>SUM(F7:F25)</f>
        <v>0</v>
      </c>
      <c r="G26" s="197">
        <f>SUM(G7:G25)</f>
        <v>0</v>
      </c>
      <c r="H26" s="197">
        <f>SUM(H7:H25)</f>
        <v>0</v>
      </c>
      <c r="I26" s="198">
        <f>SUM(I7:I25)</f>
        <v>0</v>
      </c>
    </row>
    <row r="27" spans="1:57" x14ac:dyDescent="0.2">
      <c r="A27" s="115"/>
      <c r="B27" s="115"/>
      <c r="C27" s="115"/>
      <c r="D27" s="115"/>
      <c r="E27" s="115"/>
      <c r="F27" s="115"/>
      <c r="G27" s="115"/>
      <c r="H27" s="115"/>
      <c r="I27" s="115"/>
    </row>
    <row r="28" spans="1:57" ht="19.5" customHeight="1" x14ac:dyDescent="0.25">
      <c r="A28" s="184" t="s">
        <v>78</v>
      </c>
      <c r="B28" s="184"/>
      <c r="C28" s="184"/>
      <c r="D28" s="184"/>
      <c r="E28" s="184"/>
      <c r="F28" s="184"/>
      <c r="G28" s="199"/>
      <c r="H28" s="184"/>
      <c r="I28" s="184"/>
      <c r="BA28" s="121"/>
      <c r="BB28" s="121"/>
      <c r="BC28" s="121"/>
      <c r="BD28" s="121"/>
      <c r="BE28" s="121"/>
    </row>
    <row r="29" spans="1:57" ht="13.5" thickBot="1" x14ac:dyDescent="0.25"/>
    <row r="30" spans="1:57" x14ac:dyDescent="0.2">
      <c r="A30" s="150" t="s">
        <v>79</v>
      </c>
      <c r="B30" s="151"/>
      <c r="C30" s="151"/>
      <c r="D30" s="200"/>
      <c r="E30" s="201" t="s">
        <v>80</v>
      </c>
      <c r="F30" s="202" t="s">
        <v>13</v>
      </c>
      <c r="G30" s="203" t="s">
        <v>81</v>
      </c>
      <c r="H30" s="204"/>
      <c r="I30" s="205" t="s">
        <v>80</v>
      </c>
    </row>
    <row r="31" spans="1:57" x14ac:dyDescent="0.2">
      <c r="A31" s="144" t="s">
        <v>145</v>
      </c>
      <c r="B31" s="135"/>
      <c r="C31" s="135"/>
      <c r="D31" s="206"/>
      <c r="E31" s="207">
        <v>0</v>
      </c>
      <c r="F31" s="208">
        <v>0</v>
      </c>
      <c r="G31" s="209">
        <v>236534.49248611502</v>
      </c>
      <c r="H31" s="210"/>
      <c r="I31" s="211">
        <f t="shared" ref="I31:I38" si="0">E31+F31*G31/100</f>
        <v>0</v>
      </c>
      <c r="BA31" s="1">
        <v>0</v>
      </c>
    </row>
    <row r="32" spans="1:57" x14ac:dyDescent="0.2">
      <c r="A32" s="144" t="s">
        <v>146</v>
      </c>
      <c r="B32" s="135"/>
      <c r="C32" s="135"/>
      <c r="D32" s="206"/>
      <c r="E32" s="207">
        <v>0</v>
      </c>
      <c r="F32" s="208">
        <v>0</v>
      </c>
      <c r="G32" s="209">
        <v>236534.49248611502</v>
      </c>
      <c r="H32" s="210"/>
      <c r="I32" s="211">
        <f t="shared" si="0"/>
        <v>0</v>
      </c>
      <c r="BA32" s="1">
        <v>0</v>
      </c>
    </row>
    <row r="33" spans="1:53" x14ac:dyDescent="0.2">
      <c r="A33" s="144" t="s">
        <v>147</v>
      </c>
      <c r="B33" s="135"/>
      <c r="C33" s="135"/>
      <c r="D33" s="206"/>
      <c r="E33" s="207">
        <v>0</v>
      </c>
      <c r="F33" s="208">
        <v>0</v>
      </c>
      <c r="G33" s="209">
        <v>236534.49248611502</v>
      </c>
      <c r="H33" s="210"/>
      <c r="I33" s="211">
        <f t="shared" si="0"/>
        <v>0</v>
      </c>
      <c r="BA33" s="1">
        <v>0</v>
      </c>
    </row>
    <row r="34" spans="1:53" x14ac:dyDescent="0.2">
      <c r="A34" s="144" t="s">
        <v>148</v>
      </c>
      <c r="B34" s="135"/>
      <c r="C34" s="135"/>
      <c r="D34" s="206"/>
      <c r="E34" s="207">
        <v>0</v>
      </c>
      <c r="F34" s="208">
        <v>0</v>
      </c>
      <c r="G34" s="209">
        <v>236534.49248611502</v>
      </c>
      <c r="H34" s="210"/>
      <c r="I34" s="211">
        <f t="shared" si="0"/>
        <v>0</v>
      </c>
      <c r="BA34" s="1">
        <v>0</v>
      </c>
    </row>
    <row r="35" spans="1:53" x14ac:dyDescent="0.2">
      <c r="A35" s="144" t="s">
        <v>149</v>
      </c>
      <c r="B35" s="135"/>
      <c r="C35" s="135"/>
      <c r="D35" s="206"/>
      <c r="E35" s="207">
        <v>0</v>
      </c>
      <c r="F35" s="208">
        <v>0</v>
      </c>
      <c r="G35" s="209">
        <v>239034.49248611502</v>
      </c>
      <c r="H35" s="210"/>
      <c r="I35" s="211">
        <f t="shared" si="0"/>
        <v>0</v>
      </c>
      <c r="BA35" s="1">
        <v>1</v>
      </c>
    </row>
    <row r="36" spans="1:53" x14ac:dyDescent="0.2">
      <c r="A36" s="144" t="s">
        <v>150</v>
      </c>
      <c r="B36" s="135"/>
      <c r="C36" s="135"/>
      <c r="D36" s="206"/>
      <c r="E36" s="207">
        <v>0</v>
      </c>
      <c r="F36" s="208">
        <v>0</v>
      </c>
      <c r="G36" s="209">
        <v>239034.49248611502</v>
      </c>
      <c r="H36" s="210"/>
      <c r="I36" s="211">
        <f t="shared" si="0"/>
        <v>0</v>
      </c>
      <c r="BA36" s="1">
        <v>1</v>
      </c>
    </row>
    <row r="37" spans="1:53" x14ac:dyDescent="0.2">
      <c r="A37" s="144" t="s">
        <v>151</v>
      </c>
      <c r="B37" s="135"/>
      <c r="C37" s="135"/>
      <c r="D37" s="206"/>
      <c r="E37" s="207">
        <v>0</v>
      </c>
      <c r="F37" s="208">
        <v>0</v>
      </c>
      <c r="G37" s="209">
        <v>239034.49248611502</v>
      </c>
      <c r="H37" s="210"/>
      <c r="I37" s="211">
        <f t="shared" si="0"/>
        <v>0</v>
      </c>
      <c r="BA37" s="1">
        <v>2</v>
      </c>
    </row>
    <row r="38" spans="1:53" x14ac:dyDescent="0.2">
      <c r="A38" s="144" t="s">
        <v>152</v>
      </c>
      <c r="B38" s="135"/>
      <c r="C38" s="135"/>
      <c r="D38" s="206"/>
      <c r="E38" s="207">
        <v>0</v>
      </c>
      <c r="F38" s="208">
        <v>0</v>
      </c>
      <c r="G38" s="209">
        <v>239034.49248611502</v>
      </c>
      <c r="H38" s="210"/>
      <c r="I38" s="211">
        <f t="shared" si="0"/>
        <v>0</v>
      </c>
      <c r="BA38" s="1">
        <v>2</v>
      </c>
    </row>
    <row r="39" spans="1:53" ht="13.5" thickBot="1" x14ac:dyDescent="0.25">
      <c r="A39" s="212"/>
      <c r="B39" s="213" t="s">
        <v>82</v>
      </c>
      <c r="C39" s="214"/>
      <c r="D39" s="215"/>
      <c r="E39" s="216"/>
      <c r="F39" s="217"/>
      <c r="G39" s="217"/>
      <c r="H39" s="337">
        <f>SUM(I31:I38)</f>
        <v>0</v>
      </c>
      <c r="I39" s="338"/>
    </row>
    <row r="41" spans="1:53" x14ac:dyDescent="0.2">
      <c r="B41" s="14"/>
      <c r="F41" s="218"/>
      <c r="G41" s="219"/>
      <c r="H41" s="219"/>
      <c r="I41" s="46"/>
    </row>
    <row r="42" spans="1:53" x14ac:dyDescent="0.2">
      <c r="F42" s="218"/>
      <c r="G42" s="219"/>
      <c r="H42" s="219"/>
      <c r="I42" s="46"/>
    </row>
    <row r="43" spans="1:53" x14ac:dyDescent="0.2">
      <c r="F43" s="218"/>
      <c r="G43" s="219"/>
      <c r="H43" s="219"/>
      <c r="I43" s="46"/>
    </row>
    <row r="44" spans="1:53" x14ac:dyDescent="0.2">
      <c r="F44" s="218"/>
      <c r="G44" s="219"/>
      <c r="H44" s="219"/>
      <c r="I44" s="46"/>
    </row>
    <row r="45" spans="1:53" x14ac:dyDescent="0.2">
      <c r="F45" s="218"/>
      <c r="G45" s="219"/>
      <c r="H45" s="219"/>
      <c r="I45" s="46"/>
    </row>
    <row r="46" spans="1:53" x14ac:dyDescent="0.2">
      <c r="F46" s="218"/>
      <c r="G46" s="219"/>
      <c r="H46" s="219"/>
      <c r="I46" s="46"/>
    </row>
    <row r="47" spans="1:53" x14ac:dyDescent="0.2">
      <c r="F47" s="218"/>
      <c r="G47" s="219"/>
      <c r="H47" s="219"/>
      <c r="I47" s="46"/>
    </row>
    <row r="48" spans="1:53" x14ac:dyDescent="0.2">
      <c r="F48" s="218"/>
      <c r="G48" s="219"/>
      <c r="H48" s="219"/>
      <c r="I48" s="46"/>
    </row>
    <row r="49" spans="6:9" x14ac:dyDescent="0.2">
      <c r="F49" s="218"/>
      <c r="G49" s="219"/>
      <c r="H49" s="219"/>
      <c r="I49" s="46"/>
    </row>
    <row r="50" spans="6:9" x14ac:dyDescent="0.2">
      <c r="F50" s="218"/>
      <c r="G50" s="219"/>
      <c r="H50" s="219"/>
      <c r="I50" s="46"/>
    </row>
    <row r="51" spans="6:9" x14ac:dyDescent="0.2">
      <c r="F51" s="218"/>
      <c r="G51" s="219"/>
      <c r="H51" s="219"/>
      <c r="I51" s="46"/>
    </row>
    <row r="52" spans="6:9" x14ac:dyDescent="0.2">
      <c r="F52" s="218"/>
      <c r="G52" s="219"/>
      <c r="H52" s="219"/>
      <c r="I52" s="46"/>
    </row>
    <row r="53" spans="6:9" x14ac:dyDescent="0.2">
      <c r="F53" s="218"/>
      <c r="G53" s="219"/>
      <c r="H53" s="219"/>
      <c r="I53" s="46"/>
    </row>
    <row r="54" spans="6:9" x14ac:dyDescent="0.2">
      <c r="F54" s="218"/>
      <c r="G54" s="219"/>
      <c r="H54" s="219"/>
      <c r="I54" s="46"/>
    </row>
    <row r="55" spans="6:9" x14ac:dyDescent="0.2">
      <c r="F55" s="218"/>
      <c r="G55" s="219"/>
      <c r="H55" s="219"/>
      <c r="I55" s="46"/>
    </row>
    <row r="56" spans="6:9" x14ac:dyDescent="0.2">
      <c r="F56" s="218"/>
      <c r="G56" s="219"/>
      <c r="H56" s="219"/>
      <c r="I56" s="46"/>
    </row>
    <row r="57" spans="6:9" x14ac:dyDescent="0.2">
      <c r="F57" s="218"/>
      <c r="G57" s="219"/>
      <c r="H57" s="219"/>
      <c r="I57" s="46"/>
    </row>
    <row r="58" spans="6:9" x14ac:dyDescent="0.2">
      <c r="F58" s="218"/>
      <c r="G58" s="219"/>
      <c r="H58" s="219"/>
      <c r="I58" s="46"/>
    </row>
    <row r="59" spans="6:9" x14ac:dyDescent="0.2">
      <c r="F59" s="218"/>
      <c r="G59" s="219"/>
      <c r="H59" s="219"/>
      <c r="I59" s="46"/>
    </row>
    <row r="60" spans="6:9" x14ac:dyDescent="0.2">
      <c r="F60" s="218"/>
      <c r="G60" s="219"/>
      <c r="H60" s="219"/>
      <c r="I60" s="46"/>
    </row>
    <row r="61" spans="6:9" x14ac:dyDescent="0.2">
      <c r="F61" s="218"/>
      <c r="G61" s="219"/>
      <c r="H61" s="219"/>
      <c r="I61" s="46"/>
    </row>
    <row r="62" spans="6:9" x14ac:dyDescent="0.2">
      <c r="F62" s="218"/>
      <c r="G62" s="219"/>
      <c r="H62" s="219"/>
      <c r="I62" s="46"/>
    </row>
    <row r="63" spans="6:9" x14ac:dyDescent="0.2">
      <c r="F63" s="218"/>
      <c r="G63" s="219"/>
      <c r="H63" s="219"/>
      <c r="I63" s="46"/>
    </row>
    <row r="64" spans="6:9" x14ac:dyDescent="0.2">
      <c r="F64" s="218"/>
      <c r="G64" s="219"/>
      <c r="H64" s="219"/>
      <c r="I64" s="46"/>
    </row>
    <row r="65" spans="6:9" x14ac:dyDescent="0.2">
      <c r="F65" s="218"/>
      <c r="G65" s="219"/>
      <c r="H65" s="219"/>
      <c r="I65" s="46"/>
    </row>
    <row r="66" spans="6:9" x14ac:dyDescent="0.2">
      <c r="F66" s="218"/>
      <c r="G66" s="219"/>
      <c r="H66" s="219"/>
      <c r="I66" s="46"/>
    </row>
    <row r="67" spans="6:9" x14ac:dyDescent="0.2">
      <c r="F67" s="218"/>
      <c r="G67" s="219"/>
      <c r="H67" s="219"/>
      <c r="I67" s="46"/>
    </row>
    <row r="68" spans="6:9" x14ac:dyDescent="0.2">
      <c r="F68" s="218"/>
      <c r="G68" s="219"/>
      <c r="H68" s="219"/>
      <c r="I68" s="46"/>
    </row>
    <row r="69" spans="6:9" x14ac:dyDescent="0.2">
      <c r="F69" s="218"/>
      <c r="G69" s="219"/>
      <c r="H69" s="219"/>
      <c r="I69" s="46"/>
    </row>
    <row r="70" spans="6:9" x14ac:dyDescent="0.2">
      <c r="F70" s="218"/>
      <c r="G70" s="219"/>
      <c r="H70" s="219"/>
      <c r="I70" s="46"/>
    </row>
    <row r="71" spans="6:9" x14ac:dyDescent="0.2">
      <c r="F71" s="218"/>
      <c r="G71" s="219"/>
      <c r="H71" s="219"/>
      <c r="I71" s="46"/>
    </row>
    <row r="72" spans="6:9" x14ac:dyDescent="0.2">
      <c r="F72" s="218"/>
      <c r="G72" s="219"/>
      <c r="H72" s="219"/>
      <c r="I72" s="46"/>
    </row>
    <row r="73" spans="6:9" x14ac:dyDescent="0.2">
      <c r="F73" s="218"/>
      <c r="G73" s="219"/>
      <c r="H73" s="219"/>
      <c r="I73" s="46"/>
    </row>
    <row r="74" spans="6:9" x14ac:dyDescent="0.2">
      <c r="F74" s="218"/>
      <c r="G74" s="219"/>
      <c r="H74" s="219"/>
      <c r="I74" s="46"/>
    </row>
    <row r="75" spans="6:9" x14ac:dyDescent="0.2">
      <c r="F75" s="218"/>
      <c r="G75" s="219"/>
      <c r="H75" s="219"/>
      <c r="I75" s="46"/>
    </row>
    <row r="76" spans="6:9" x14ac:dyDescent="0.2">
      <c r="F76" s="218"/>
      <c r="G76" s="219"/>
      <c r="H76" s="219"/>
      <c r="I76" s="46"/>
    </row>
    <row r="77" spans="6:9" x14ac:dyDescent="0.2">
      <c r="F77" s="218"/>
      <c r="G77" s="219"/>
      <c r="H77" s="219"/>
      <c r="I77" s="46"/>
    </row>
    <row r="78" spans="6:9" x14ac:dyDescent="0.2">
      <c r="F78" s="218"/>
      <c r="G78" s="219"/>
      <c r="H78" s="219"/>
      <c r="I78" s="46"/>
    </row>
    <row r="79" spans="6:9" x14ac:dyDescent="0.2">
      <c r="F79" s="218"/>
      <c r="G79" s="219"/>
      <c r="H79" s="219"/>
      <c r="I79" s="46"/>
    </row>
    <row r="80" spans="6:9" x14ac:dyDescent="0.2">
      <c r="F80" s="218"/>
      <c r="G80" s="219"/>
      <c r="H80" s="219"/>
      <c r="I80" s="46"/>
    </row>
    <row r="81" spans="6:9" x14ac:dyDescent="0.2">
      <c r="F81" s="218"/>
      <c r="G81" s="219"/>
      <c r="H81" s="219"/>
      <c r="I81" s="46"/>
    </row>
    <row r="82" spans="6:9" x14ac:dyDescent="0.2">
      <c r="F82" s="218"/>
      <c r="G82" s="219"/>
      <c r="H82" s="219"/>
      <c r="I82" s="46"/>
    </row>
    <row r="83" spans="6:9" x14ac:dyDescent="0.2">
      <c r="F83" s="218"/>
      <c r="G83" s="219"/>
      <c r="H83" s="219"/>
      <c r="I83" s="46"/>
    </row>
    <row r="84" spans="6:9" x14ac:dyDescent="0.2">
      <c r="F84" s="218"/>
      <c r="G84" s="219"/>
      <c r="H84" s="219"/>
      <c r="I84" s="46"/>
    </row>
    <row r="85" spans="6:9" x14ac:dyDescent="0.2">
      <c r="F85" s="218"/>
      <c r="G85" s="219"/>
      <c r="H85" s="219"/>
      <c r="I85" s="46"/>
    </row>
    <row r="86" spans="6:9" x14ac:dyDescent="0.2">
      <c r="F86" s="218"/>
      <c r="G86" s="219"/>
      <c r="H86" s="219"/>
      <c r="I86" s="46"/>
    </row>
    <row r="87" spans="6:9" x14ac:dyDescent="0.2">
      <c r="F87" s="218"/>
      <c r="G87" s="219"/>
      <c r="H87" s="219"/>
      <c r="I87" s="46"/>
    </row>
    <row r="88" spans="6:9" x14ac:dyDescent="0.2">
      <c r="F88" s="218"/>
      <c r="G88" s="219"/>
      <c r="H88" s="219"/>
      <c r="I88" s="46"/>
    </row>
    <row r="89" spans="6:9" x14ac:dyDescent="0.2">
      <c r="F89" s="218"/>
      <c r="G89" s="219"/>
      <c r="H89" s="219"/>
      <c r="I89" s="46"/>
    </row>
    <row r="90" spans="6:9" x14ac:dyDescent="0.2">
      <c r="F90" s="218"/>
      <c r="G90" s="219"/>
      <c r="H90" s="219"/>
      <c r="I90" s="46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41</vt:i4>
      </vt:variant>
    </vt:vector>
  </HeadingPairs>
  <TitlesOfParts>
    <vt:vector size="54" baseType="lpstr">
      <vt:lpstr>Stavba</vt:lpstr>
      <vt:lpstr>SO 00 VON</vt:lpstr>
      <vt:lpstr>SO 00 VON1</vt:lpstr>
      <vt:lpstr>SO 00  VON2</vt:lpstr>
      <vt:lpstr>SO 04.12Šaripova 18a</vt:lpstr>
      <vt:lpstr>SO 04.112Šaripova 18a</vt:lpstr>
      <vt:lpstr>SO 04.121Šaripova 18a</vt:lpstr>
      <vt:lpstr>SO 04.12Šaripova 18b</vt:lpstr>
      <vt:lpstr>SO 04.121Šaripova 18b</vt:lpstr>
      <vt:lpstr>SO 04.112Šaripova 18b</vt:lpstr>
      <vt:lpstr>SO 04.3 Větrná 9</vt:lpstr>
      <vt:lpstr>SO 04.31 Větrná 9</vt:lpstr>
      <vt:lpstr>SO 04.311 Větrná 9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 VON2'!Názvy_tisku</vt:lpstr>
      <vt:lpstr>'SO 00 VON1'!Názvy_tisku</vt:lpstr>
      <vt:lpstr>'SO 04.112Šaripova 18a'!Názvy_tisku</vt:lpstr>
      <vt:lpstr>'SO 04.112Šaripova 18b'!Názvy_tisku</vt:lpstr>
      <vt:lpstr>'SO 04.121Šaripova 18a'!Názvy_tisku</vt:lpstr>
      <vt:lpstr>'SO 04.121Šaripova 18b'!Názvy_tisku</vt:lpstr>
      <vt:lpstr>'SO 04.31 Větrná 9'!Názvy_tisku</vt:lpstr>
      <vt:lpstr>'SO 04.311 Větrná 9'!Názvy_tisku</vt:lpstr>
      <vt:lpstr>Stavba!Objednatel</vt:lpstr>
      <vt:lpstr>Stavba!Objekt</vt:lpstr>
      <vt:lpstr>'SO 00  VON2'!Oblast_tisku</vt:lpstr>
      <vt:lpstr>'SO 00 VON'!Oblast_tisku</vt:lpstr>
      <vt:lpstr>'SO 00 VON1'!Oblast_tisku</vt:lpstr>
      <vt:lpstr>'SO 04.112Šaripova 18a'!Oblast_tisku</vt:lpstr>
      <vt:lpstr>'SO 04.112Šaripova 18b'!Oblast_tisku</vt:lpstr>
      <vt:lpstr>'SO 04.121Šaripova 18a'!Oblast_tisku</vt:lpstr>
      <vt:lpstr>'SO 04.121Šaripova 18b'!Oblast_tisku</vt:lpstr>
      <vt:lpstr>'SO 04.12Šaripova 18a'!Oblast_tisku</vt:lpstr>
      <vt:lpstr>'SO 04.12Šaripova 18b'!Oblast_tisku</vt:lpstr>
      <vt:lpstr>'SO 04.3 Větrná 9'!Oblast_tisku</vt:lpstr>
      <vt:lpstr>'SO 04.31 Větrná 9'!Oblast_tisku</vt:lpstr>
      <vt:lpstr>'SO 04.311 Větrná 9'!Oblast_tisku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Hečová Petra, Ing</cp:lastModifiedBy>
  <cp:lastPrinted>2022-01-27T12:37:11Z</cp:lastPrinted>
  <dcterms:created xsi:type="dcterms:W3CDTF">2017-12-01T16:44:21Z</dcterms:created>
  <dcterms:modified xsi:type="dcterms:W3CDTF">2022-01-27T12:37:13Z</dcterms:modified>
</cp:coreProperties>
</file>